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/>
  </bookViews>
  <sheets>
    <sheet name="RESULT OPERAT III TRIM 07" sheetId="6" r:id="rId1"/>
    <sheet name="RESULTADOS OPERATIVOS en soles" sheetId="4" state="hidden" r:id="rId2"/>
  </sheets>
  <externalReferences>
    <externalReference r:id="rId3"/>
  </externalReferences>
  <definedNames>
    <definedName name="_xlnm.Print_Area" localSheetId="0">'RESULT OPERAT III TRIM 07'!#REF!</definedName>
    <definedName name="_xlnm.Print_Area" localSheetId="1">'RESULTADOS OPERATIVOS en soles'!$B$47:$F$144</definedName>
    <definedName name="_xlnm.Print_Titles" localSheetId="0">'RESULT OPERAT III TRIM 07'!$1:$9</definedName>
    <definedName name="_xlnm.Print_Titles" localSheetId="1">'RESULTADOS OPERATIVOS en soles'!$38:$46</definedName>
  </definedNames>
  <calcPr calcId="124519"/>
</workbook>
</file>

<file path=xl/calcChain.xml><?xml version="1.0" encoding="utf-8"?>
<calcChain xmlns="http://schemas.openxmlformats.org/spreadsheetml/2006/main">
  <c r="F12" i="6"/>
  <c r="F24"/>
  <c r="F27"/>
  <c r="F62"/>
  <c r="F74"/>
  <c r="F100"/>
  <c r="F117"/>
  <c r="E12"/>
  <c r="F111"/>
  <c r="E111"/>
  <c r="F105"/>
  <c r="E105"/>
  <c r="G102"/>
  <c r="E101"/>
  <c r="E100"/>
  <c r="G91"/>
  <c r="G90"/>
  <c r="G89"/>
  <c r="G86"/>
  <c r="G85"/>
  <c r="G83"/>
  <c r="E74"/>
  <c r="G71"/>
  <c r="G68"/>
  <c r="G67"/>
  <c r="G66"/>
  <c r="G63"/>
  <c r="E62"/>
  <c r="G57"/>
  <c r="G55"/>
  <c r="G54"/>
  <c r="G53"/>
  <c r="G52"/>
  <c r="G51"/>
  <c r="G50"/>
  <c r="G49"/>
  <c r="G48"/>
  <c r="G47"/>
  <c r="G46"/>
  <c r="G44"/>
  <c r="G41"/>
  <c r="G40"/>
  <c r="G39"/>
  <c r="G38"/>
  <c r="G37"/>
  <c r="G36"/>
  <c r="G35"/>
  <c r="G34"/>
  <c r="G33"/>
  <c r="G32"/>
  <c r="G31"/>
  <c r="G30"/>
  <c r="G29"/>
  <c r="G28"/>
  <c r="E27"/>
  <c r="G25"/>
  <c r="E24"/>
  <c r="G20"/>
  <c r="G19"/>
  <c r="G18"/>
  <c r="G17"/>
  <c r="G16"/>
  <c r="G14"/>
  <c r="G13"/>
  <c r="F10"/>
  <c r="D15" i="4"/>
  <c r="E15"/>
  <c r="F15" s="1"/>
  <c r="F16"/>
  <c r="F17"/>
  <c r="F18"/>
  <c r="F19"/>
  <c r="F20"/>
  <c r="D24"/>
  <c r="E24"/>
  <c r="D49"/>
  <c r="D25" s="1"/>
  <c r="E49"/>
  <c r="E25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102"/>
  <c r="E98" s="1"/>
  <c r="F103"/>
  <c r="F104"/>
  <c r="F105"/>
  <c r="F106"/>
  <c r="F109"/>
  <c r="F110"/>
  <c r="F111"/>
  <c r="F112"/>
  <c r="F113"/>
  <c r="F114"/>
  <c r="F115"/>
  <c r="D116"/>
  <c r="D108"/>
  <c r="E116"/>
  <c r="F117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 s="1"/>
  <c r="E138"/>
  <c r="E33" s="1"/>
  <c r="F33" s="1"/>
  <c r="F139"/>
  <c r="F140"/>
  <c r="F141"/>
  <c r="F142"/>
  <c r="D29"/>
  <c r="F32"/>
  <c r="F31"/>
  <c r="F30"/>
  <c r="F26"/>
  <c r="F132"/>
  <c r="F138"/>
  <c r="E108"/>
  <c r="F102"/>
  <c r="D98"/>
  <c r="D28"/>
  <c r="F75"/>
  <c r="E66"/>
  <c r="F60"/>
  <c r="F49"/>
  <c r="E27"/>
  <c r="F108"/>
  <c r="E29"/>
  <c r="F29"/>
  <c r="G24" i="6" l="1"/>
  <c r="G27"/>
  <c r="G100"/>
  <c r="G74"/>
  <c r="G62"/>
  <c r="F66" i="4"/>
  <c r="D27"/>
  <c r="F27" s="1"/>
  <c r="D144"/>
  <c r="D23"/>
  <c r="F25"/>
  <c r="E28"/>
  <c r="F98"/>
  <c r="E144"/>
  <c r="F144" s="1"/>
  <c r="F28" l="1"/>
  <c r="E23"/>
  <c r="F23" s="1"/>
  <c r="E117" i="6"/>
  <c r="G117" s="1"/>
  <c r="G12"/>
</calcChain>
</file>

<file path=xl/sharedStrings.xml><?xml version="1.0" encoding="utf-8"?>
<sst xmlns="http://schemas.openxmlformats.org/spreadsheetml/2006/main" count="412" uniqueCount="204">
  <si>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</si>
  <si>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</si>
  <si>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</si>
  <si>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</si>
  <si>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</si>
  <si>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</si>
  <si>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</si>
  <si>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</si>
  <si>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</si>
  <si>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</si>
  <si>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</si>
  <si>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</si>
  <si>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</si>
  <si>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</si>
  <si>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</si>
  <si>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</si>
  <si>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</si>
  <si>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</si>
  <si>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</si>
  <si>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</si>
  <si>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</si>
  <si>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</si>
  <si>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</si>
  <si>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</si>
  <si>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</si>
  <si>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</si>
  <si>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</si>
  <si>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</si>
  <si>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</si>
  <si>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</si>
  <si>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</si>
  <si>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</si>
  <si>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</si>
  <si>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</si>
  <si>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</si>
  <si>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</si>
  <si>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</si>
  <si>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</si>
  <si>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</si>
  <si>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</si>
  <si>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</si>
  <si>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</si>
  <si>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</si>
  <si>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</si>
  <si>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</si>
  <si>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</si>
  <si>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</si>
  <si>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</si>
  <si>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</si>
  <si>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</si>
  <si>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</si>
  <si>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</si>
  <si>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</si>
  <si>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</si>
  <si>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</si>
  <si>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</si>
  <si>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</si>
  <si>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</si>
  <si>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</si>
  <si>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</si>
  <si>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</si>
  <si>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</si>
  <si>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</si>
  <si>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</si>
  <si>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</si>
  <si>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</si>
  <si>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</si>
  <si>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</si>
  <si>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</si>
  <si>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</si>
  <si>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</si>
  <si>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</si>
  <si>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</si>
  <si>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</si>
  <si>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</si>
  <si>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</si>
  <si>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</si>
  <si>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</si>
  <si>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</si>
  <si>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</si>
  <si>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</si>
  <si>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</si>
  <si>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</si>
  <si>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</si>
  <si>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</si>
  <si>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</si>
  <si>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</si>
  <si>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</si>
  <si>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</si>
  <si>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</si>
  <si>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</si>
  <si>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</si>
  <si>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</si>
  <si>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</si>
  <si>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</si>
  <si>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</si>
  <si>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</si>
  <si>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</si>
  <si>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</si>
  <si>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</si>
  <si>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</si>
  <si>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</si>
  <si>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</si>
  <si>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</si>
  <si>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</si>
  <si>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</si>
  <si>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</si>
  <si>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</si>
  <si>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</si>
  <si>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</si>
  <si>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</si>
  <si>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</si>
  <si>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</si>
  <si>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</si>
  <si>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</si>
  <si>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</si>
  <si>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</si>
  <si>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</si>
  <si>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</si>
  <si>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</si>
  <si>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</si>
  <si>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</si>
  <si>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</si>
  <si>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</si>
  <si>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</si>
  <si>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</si>
  <si>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</si>
  <si>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</si>
  <si>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</si>
  <si>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</si>
  <si>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</si>
  <si>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</si>
  <si>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</si>
  <si>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</si>
  <si>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</si>
  <si>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</si>
  <si>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</si>
  <si>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</si>
  <si>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</si>
  <si>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</si>
  <si>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</si>
  <si>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</si>
  <si>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</si>
  <si>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</si>
  <si>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</si>
  <si>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</si>
  <si>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</si>
  <si>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</si>
  <si>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</si>
  <si>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</si>
  <si>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</si>
  <si>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</si>
  <si>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</si>
  <si>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</si>
  <si>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</si>
  <si>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</si>
  <si>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</si>
  <si>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</si>
  <si>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</si>
  <si>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</si>
  <si>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</si>
  <si>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</si>
  <si>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</si>
  <si>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</si>
  <si>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</si>
  <si>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</si>
  <si>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</si>
  <si>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</si>
  <si>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</si>
  <si>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</si>
  <si>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Pliego 521 : Universidad Nacional de Piura</t>
  </si>
  <si>
    <t>GRUPO GENÉRICO / ESPECÍFICA</t>
  </si>
  <si>
    <t>05.</t>
  </si>
  <si>
    <t>Retribuciones y Complementos - Ley de Universitaria</t>
  </si>
  <si>
    <t>09</t>
  </si>
  <si>
    <t>Retribuciones y Complementos - Obreros permanentes</t>
  </si>
  <si>
    <t>70</t>
  </si>
  <si>
    <t>Sentencias judiciales y laudos arbitrales</t>
  </si>
  <si>
    <t>18</t>
  </si>
  <si>
    <t>29</t>
  </si>
  <si>
    <t>31</t>
  </si>
  <si>
    <t>Otros servicios de terceros</t>
  </si>
  <si>
    <t>46</t>
  </si>
  <si>
    <t>47</t>
  </si>
  <si>
    <t>43</t>
  </si>
  <si>
    <t>Ayuda financiera a estudiantes y a la investigación universitaria</t>
  </si>
  <si>
    <t>44</t>
  </si>
  <si>
    <t>23</t>
  </si>
  <si>
    <t>Combustible y lubricantes</t>
  </si>
  <si>
    <t>Materiales de construcción</t>
  </si>
  <si>
    <t>71</t>
  </si>
  <si>
    <t>60</t>
  </si>
  <si>
    <t>Adquisición de inmuebles</t>
  </si>
  <si>
    <t>Materiales de Construcción</t>
  </si>
  <si>
    <t>AL III TRIMESTRE 2007</t>
  </si>
  <si>
    <t>Bienes de distribución gratuita</t>
  </si>
  <si>
    <t>34</t>
  </si>
  <si>
    <t>Contratación con empresas de servicios</t>
  </si>
  <si>
    <t>Insumos médicos, quirúrgicos u odontológicos</t>
  </si>
  <si>
    <t>Instrumental médico quirúrgico y odontológico</t>
  </si>
  <si>
    <t>Impuestos, multas y contribuciones</t>
  </si>
  <si>
    <t>57</t>
  </si>
  <si>
    <t>Sevicio de telefonía fija y móvil</t>
  </si>
  <si>
    <t>EJECUCIÓN AL    III TRIMESTRE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</si>
</sst>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#,##0.0_);\(#,##0.0\)"/>
    <numFmt numFmtId="166" formatCode="0.000%"/>
    <numFmt numFmtId="167" formatCode="#,##0.0000000000000_ ;\-#,##0.0000000000000\ "/>
  </numFmts>
  <fonts count="5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1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1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1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1" applyNumberFormat="1" applyFont="1" applyBorder="1"/>
    <xf numFmtId="37" fontId="4" fillId="0" borderId="3" xfId="0" applyNumberFormat="1" applyFont="1" applyBorder="1"/>
    <xf numFmtId="10" fontId="4" fillId="0" borderId="3" xfId="1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/>
    <xf numFmtId="9" fontId="2" fillId="0" borderId="0" xfId="0" applyNumberFormat="1" applyFont="1" applyFill="1"/>
    <xf numFmtId="165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1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6" fontId="2" fillId="0" borderId="0" xfId="1" applyNumberFormat="1" applyFont="1"/>
    <xf numFmtId="0" fontId="2" fillId="0" borderId="6" xfId="0" applyFont="1" applyBorder="1"/>
    <xf numFmtId="49" fontId="2" fillId="0" borderId="0" xfId="0" applyNumberFormat="1" applyFont="1" applyBorder="1"/>
    <xf numFmtId="0" fontId="2" fillId="0" borderId="7" xfId="0" applyFont="1" applyBorder="1"/>
    <xf numFmtId="0" fontId="4" fillId="0" borderId="10" xfId="0" applyFont="1" applyBorder="1" applyAlignment="1">
      <alignment horizontal="left"/>
    </xf>
    <xf numFmtId="10" fontId="4" fillId="0" borderId="11" xfId="1" applyNumberFormat="1" applyFont="1" applyBorder="1"/>
    <xf numFmtId="0" fontId="4" fillId="0" borderId="6" xfId="0" applyFont="1" applyBorder="1" applyAlignment="1">
      <alignment horizontal="left"/>
    </xf>
    <xf numFmtId="10" fontId="4" fillId="0" borderId="7" xfId="1" applyNumberFormat="1" applyFont="1" applyBorder="1"/>
    <xf numFmtId="0" fontId="4" fillId="0" borderId="10" xfId="0" applyFont="1" applyBorder="1"/>
    <xf numFmtId="39" fontId="4" fillId="0" borderId="1" xfId="0" applyNumberFormat="1" applyFont="1" applyBorder="1"/>
    <xf numFmtId="39" fontId="2" fillId="0" borderId="0" xfId="0" applyNumberFormat="1" applyFont="1" applyBorder="1"/>
    <xf numFmtId="10" fontId="2" fillId="0" borderId="7" xfId="1" applyNumberFormat="1" applyFont="1" applyBorder="1"/>
    <xf numFmtId="167" fontId="2" fillId="0" borderId="0" xfId="0" applyNumberFormat="1" applyFont="1"/>
    <xf numFmtId="0" fontId="4" fillId="0" borderId="6" xfId="0" applyFont="1" applyBorder="1"/>
    <xf numFmtId="164" fontId="4" fillId="0" borderId="1" xfId="2" applyFont="1" applyBorder="1"/>
    <xf numFmtId="164" fontId="2" fillId="0" borderId="0" xfId="2" applyFont="1" applyBorder="1"/>
    <xf numFmtId="37" fontId="4" fillId="0" borderId="10" xfId="0" applyNumberFormat="1" applyFont="1" applyBorder="1"/>
    <xf numFmtId="39" fontId="2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ortal%20UNP/Portal%202007/I%20trimestre/resultados%20operativos%202006-UNP-I%20trimes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 OPERAT I TRIM 07"/>
      <sheetName val="RESULTADOS OPERATIVOS en soles"/>
    </sheetNames>
    <sheetDataSet>
      <sheetData sheetId="0" refreshError="1"/>
      <sheetData sheetId="1" refreshError="1">
        <row r="47">
          <cell r="E47">
            <v>0</v>
          </cell>
        </row>
        <row r="129">
          <cell r="D1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H1466"/>
  <sheetViews>
    <sheetView tabSelected="1" topLeftCell="A22" zoomScaleSheetLayoutView="100" workbookViewId="0">
      <selection activeCell="H13" sqref="H13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16384" width="11.42578125" style="1"/>
  </cols>
  <sheetData>
    <row r="1" spans="2:8">
      <c r="B1" s="66" t="s">
        <v>94</v>
      </c>
      <c r="C1" s="66"/>
      <c r="D1" s="66"/>
      <c r="E1" s="66"/>
      <c r="F1" s="66"/>
      <c r="G1" s="66"/>
    </row>
    <row r="2" spans="2:8">
      <c r="B2" s="66" t="s">
        <v>194</v>
      </c>
      <c r="C2" s="66"/>
      <c r="D2" s="66"/>
      <c r="E2" s="66"/>
      <c r="F2" s="66"/>
      <c r="G2" s="66"/>
    </row>
    <row r="3" spans="2:8">
      <c r="B3" s="66" t="s">
        <v>97</v>
      </c>
      <c r="C3" s="66"/>
      <c r="D3" s="66"/>
      <c r="E3" s="66"/>
      <c r="F3" s="66"/>
      <c r="G3" s="66"/>
    </row>
    <row r="5" spans="2:8">
      <c r="B5" s="2" t="s">
        <v>170</v>
      </c>
    </row>
    <row r="6" spans="2:8" ht="11.25" customHeight="1">
      <c r="B6" s="67" t="s">
        <v>171</v>
      </c>
      <c r="C6" s="60"/>
      <c r="D6" s="60"/>
      <c r="E6" s="60" t="s">
        <v>106</v>
      </c>
      <c r="F6" s="60" t="s">
        <v>203</v>
      </c>
      <c r="G6" s="63" t="s">
        <v>3</v>
      </c>
    </row>
    <row r="7" spans="2:8" ht="11.25" customHeight="1">
      <c r="B7" s="68"/>
      <c r="C7" s="69"/>
      <c r="D7" s="69"/>
      <c r="E7" s="61"/>
      <c r="F7" s="61"/>
      <c r="G7" s="64"/>
    </row>
    <row r="8" spans="2:8" ht="11.25" customHeight="1">
      <c r="B8" s="70"/>
      <c r="C8" s="71"/>
      <c r="D8" s="71"/>
      <c r="E8" s="62"/>
      <c r="F8" s="62"/>
      <c r="G8" s="65"/>
    </row>
    <row r="9" spans="2:8">
      <c r="B9" s="41"/>
      <c r="C9" s="42"/>
      <c r="D9" s="23"/>
      <c r="E9" s="23"/>
      <c r="F9" s="23"/>
      <c r="G9" s="43"/>
    </row>
    <row r="10" spans="2:8">
      <c r="B10" s="44" t="s">
        <v>91</v>
      </c>
      <c r="C10" s="16"/>
      <c r="D10" s="17"/>
      <c r="E10" s="18"/>
      <c r="F10" s="18">
        <f>+'[1]RESULTADOS OPERATIVOS en soles'!E47/1000</f>
        <v>0</v>
      </c>
      <c r="G10" s="45">
        <v>0</v>
      </c>
    </row>
    <row r="11" spans="2:8">
      <c r="B11" s="46"/>
      <c r="C11" s="22"/>
      <c r="D11" s="23"/>
      <c r="E11" s="24"/>
      <c r="F11" s="24"/>
      <c r="G11" s="47"/>
    </row>
    <row r="12" spans="2:8">
      <c r="B12" s="48" t="s">
        <v>55</v>
      </c>
      <c r="C12" s="20"/>
      <c r="D12" s="20"/>
      <c r="E12" s="18">
        <f>SUM(E13:E22)</f>
        <v>29792994</v>
      </c>
      <c r="F12" s="49">
        <f>SUM(F13:F22)</f>
        <v>19884914.539999999</v>
      </c>
      <c r="G12" s="45">
        <f t="shared" ref="G12:G20" si="0">+F12/E12</f>
        <v>0.6674359260435524</v>
      </c>
    </row>
    <row r="13" spans="2:8">
      <c r="B13" s="41"/>
      <c r="C13" s="29" t="s">
        <v>32</v>
      </c>
      <c r="D13" s="23" t="s">
        <v>54</v>
      </c>
      <c r="E13" s="28">
        <v>6680256</v>
      </c>
      <c r="F13" s="50">
        <v>4858839.13</v>
      </c>
      <c r="G13" s="51">
        <f t="shared" si="0"/>
        <v>0.72734325301305813</v>
      </c>
      <c r="H13" s="57"/>
    </row>
    <row r="14" spans="2:8">
      <c r="B14" s="41"/>
      <c r="C14" s="29" t="s">
        <v>172</v>
      </c>
      <c r="D14" s="23" t="s">
        <v>173</v>
      </c>
      <c r="E14" s="28">
        <v>15705556</v>
      </c>
      <c r="F14" s="50">
        <v>10945032.17</v>
      </c>
      <c r="G14" s="51">
        <f t="shared" si="0"/>
        <v>0.69688918813189427</v>
      </c>
    </row>
    <row r="15" spans="2:8">
      <c r="B15" s="41"/>
      <c r="C15" s="29" t="s">
        <v>174</v>
      </c>
      <c r="D15" s="23" t="s">
        <v>175</v>
      </c>
      <c r="E15" s="28">
        <v>1553976</v>
      </c>
      <c r="F15" s="50">
        <v>1130900.96</v>
      </c>
      <c r="G15" s="51"/>
    </row>
    <row r="16" spans="2:8">
      <c r="B16" s="41"/>
      <c r="C16" s="29" t="s">
        <v>34</v>
      </c>
      <c r="D16" s="23" t="s">
        <v>26</v>
      </c>
      <c r="E16" s="28">
        <v>1362946</v>
      </c>
      <c r="F16" s="50">
        <v>754699.22</v>
      </c>
      <c r="G16" s="51">
        <f t="shared" si="0"/>
        <v>0.55372642789956461</v>
      </c>
    </row>
    <row r="17" spans="2:8">
      <c r="B17" s="41"/>
      <c r="C17" s="29" t="s">
        <v>35</v>
      </c>
      <c r="D17" s="23" t="s">
        <v>27</v>
      </c>
      <c r="E17" s="28">
        <v>2101916</v>
      </c>
      <c r="F17" s="50">
        <v>1391507.52</v>
      </c>
      <c r="G17" s="51">
        <f t="shared" si="0"/>
        <v>0.6620186153966191</v>
      </c>
    </row>
    <row r="18" spans="2:8">
      <c r="B18" s="41"/>
      <c r="C18" s="29" t="s">
        <v>36</v>
      </c>
      <c r="D18" s="23" t="s">
        <v>28</v>
      </c>
      <c r="E18" s="28">
        <v>1530891</v>
      </c>
      <c r="F18" s="50">
        <v>227335.54</v>
      </c>
      <c r="G18" s="51">
        <f t="shared" si="0"/>
        <v>0.14849884152431492</v>
      </c>
    </row>
    <row r="19" spans="2:8">
      <c r="B19" s="41"/>
      <c r="C19" s="29" t="s">
        <v>109</v>
      </c>
      <c r="D19" s="23" t="s">
        <v>110</v>
      </c>
      <c r="E19" s="28">
        <v>829700</v>
      </c>
      <c r="F19" s="50">
        <v>576600</v>
      </c>
      <c r="G19" s="51">
        <f t="shared" si="0"/>
        <v>0.6949499819211763</v>
      </c>
    </row>
    <row r="20" spans="2:8">
      <c r="B20" s="41"/>
      <c r="C20" s="29" t="s">
        <v>176</v>
      </c>
      <c r="D20" s="23" t="s">
        <v>177</v>
      </c>
      <c r="E20" s="28">
        <v>27753</v>
      </c>
      <c r="F20" s="50"/>
      <c r="G20" s="51">
        <f t="shared" si="0"/>
        <v>0</v>
      </c>
    </row>
    <row r="21" spans="2:8">
      <c r="B21" s="41"/>
      <c r="C21" s="29" t="s">
        <v>38</v>
      </c>
      <c r="D21" s="23" t="s">
        <v>30</v>
      </c>
      <c r="E21" s="28"/>
      <c r="F21" s="28"/>
      <c r="G21" s="51"/>
    </row>
    <row r="22" spans="2:8">
      <c r="B22" s="41"/>
      <c r="C22" s="29" t="s">
        <v>164</v>
      </c>
      <c r="D22" s="23" t="s">
        <v>165</v>
      </c>
      <c r="E22" s="28"/>
      <c r="F22" s="28"/>
      <c r="G22" s="51"/>
    </row>
    <row r="23" spans="2:8">
      <c r="B23" s="41"/>
      <c r="C23" s="29"/>
      <c r="D23" s="23"/>
      <c r="E23" s="28"/>
      <c r="F23" s="28"/>
      <c r="G23" s="43"/>
    </row>
    <row r="24" spans="2:8">
      <c r="B24" s="48" t="s">
        <v>56</v>
      </c>
      <c r="C24" s="16"/>
      <c r="D24" s="17"/>
      <c r="E24" s="18">
        <f>SUM(E25:E26)</f>
        <v>4212332</v>
      </c>
      <c r="F24" s="49">
        <f>SUM(F25:F26)</f>
        <v>3025308.82</v>
      </c>
      <c r="G24" s="45">
        <f>+F24/E24</f>
        <v>0.71820284346058194</v>
      </c>
    </row>
    <row r="25" spans="2:8">
      <c r="B25" s="41"/>
      <c r="C25" s="29" t="s">
        <v>39</v>
      </c>
      <c r="D25" s="23" t="s">
        <v>31</v>
      </c>
      <c r="E25" s="28">
        <v>4041532</v>
      </c>
      <c r="F25" s="50">
        <v>2912108.82</v>
      </c>
      <c r="G25" s="51">
        <f>+F25/E25</f>
        <v>0.72054577818510401</v>
      </c>
    </row>
    <row r="26" spans="2:8">
      <c r="B26" s="41"/>
      <c r="C26" s="22" t="s">
        <v>178</v>
      </c>
      <c r="D26" s="23" t="s">
        <v>110</v>
      </c>
      <c r="E26" s="28">
        <v>170800</v>
      </c>
      <c r="F26" s="28">
        <v>113200</v>
      </c>
      <c r="G26" s="43"/>
    </row>
    <row r="27" spans="2:8">
      <c r="B27" s="48" t="s">
        <v>57</v>
      </c>
      <c r="C27" s="16"/>
      <c r="D27" s="20"/>
      <c r="E27" s="18">
        <f>SUM(E28:E60)</f>
        <v>19066216</v>
      </c>
      <c r="F27" s="49">
        <f>SUM(F28:F60)</f>
        <v>13325465.139999999</v>
      </c>
      <c r="G27" s="45">
        <f t="shared" ref="G27:G57" si="1">+F27/E27</f>
        <v>0.69890455138030527</v>
      </c>
      <c r="H27" s="52"/>
    </row>
    <row r="28" spans="2:8">
      <c r="B28" s="41"/>
      <c r="C28" s="29" t="s">
        <v>47</v>
      </c>
      <c r="D28" s="23" t="s">
        <v>40</v>
      </c>
      <c r="E28" s="28">
        <v>855781</v>
      </c>
      <c r="F28" s="55">
        <v>635437.47</v>
      </c>
      <c r="G28" s="51">
        <f t="shared" si="1"/>
        <v>0.74252346102565958</v>
      </c>
      <c r="H28" s="7"/>
    </row>
    <row r="29" spans="2:8">
      <c r="B29" s="41"/>
      <c r="C29" s="29" t="s">
        <v>48</v>
      </c>
      <c r="D29" s="23" t="s">
        <v>41</v>
      </c>
      <c r="E29" s="28">
        <v>177735</v>
      </c>
      <c r="F29" s="55">
        <v>79832.800000000003</v>
      </c>
      <c r="G29" s="51">
        <f t="shared" si="1"/>
        <v>0.44916758094916592</v>
      </c>
    </row>
    <row r="30" spans="2:8">
      <c r="B30" s="41"/>
      <c r="C30" s="29" t="s">
        <v>59</v>
      </c>
      <c r="D30" s="23" t="s">
        <v>58</v>
      </c>
      <c r="E30" s="28">
        <v>569629</v>
      </c>
      <c r="F30" s="55">
        <v>422816.16</v>
      </c>
      <c r="G30" s="51">
        <f t="shared" si="1"/>
        <v>0.74226586076200474</v>
      </c>
    </row>
    <row r="31" spans="2:8">
      <c r="B31" s="41"/>
      <c r="C31" s="29" t="s">
        <v>49</v>
      </c>
      <c r="D31" s="23" t="s">
        <v>136</v>
      </c>
      <c r="E31" s="28">
        <v>3617837</v>
      </c>
      <c r="F31" s="55">
        <v>2573473.38</v>
      </c>
      <c r="G31" s="51">
        <f t="shared" si="1"/>
        <v>0.71132927768719267</v>
      </c>
    </row>
    <row r="32" spans="2:8">
      <c r="B32" s="41"/>
      <c r="C32" s="29" t="s">
        <v>50</v>
      </c>
      <c r="D32" s="23" t="s">
        <v>43</v>
      </c>
      <c r="E32" s="28">
        <v>1794311</v>
      </c>
      <c r="F32" s="55">
        <v>1353895.54</v>
      </c>
      <c r="G32" s="51">
        <f t="shared" si="1"/>
        <v>0.75454898286863314</v>
      </c>
    </row>
    <row r="33" spans="2:7">
      <c r="B33" s="41"/>
      <c r="C33" s="29" t="s">
        <v>179</v>
      </c>
      <c r="D33" s="23" t="s">
        <v>193</v>
      </c>
      <c r="E33" s="28">
        <v>1800</v>
      </c>
      <c r="F33" s="55">
        <v>1709.16</v>
      </c>
      <c r="G33" s="51">
        <f t="shared" si="1"/>
        <v>0.94953333333333334</v>
      </c>
    </row>
    <row r="34" spans="2:7">
      <c r="B34" s="41"/>
      <c r="C34" s="29" t="s">
        <v>51</v>
      </c>
      <c r="D34" s="23" t="s">
        <v>44</v>
      </c>
      <c r="E34" s="28">
        <v>2630096</v>
      </c>
      <c r="F34" s="55">
        <v>1527688.29</v>
      </c>
      <c r="G34" s="51">
        <f t="shared" si="1"/>
        <v>0.58084887015530995</v>
      </c>
    </row>
    <row r="35" spans="2:7">
      <c r="B35" s="41"/>
      <c r="C35" s="29" t="s">
        <v>180</v>
      </c>
      <c r="D35" s="23" t="s">
        <v>195</v>
      </c>
      <c r="E35" s="28">
        <v>47377</v>
      </c>
      <c r="F35" s="55">
        <v>17436</v>
      </c>
      <c r="G35" s="51">
        <f t="shared" si="1"/>
        <v>0.36802667961247021</v>
      </c>
    </row>
    <row r="36" spans="2:7">
      <c r="B36" s="41"/>
      <c r="C36" s="29" t="s">
        <v>52</v>
      </c>
      <c r="D36" s="23" t="s">
        <v>45</v>
      </c>
      <c r="E36" s="28">
        <v>345761</v>
      </c>
      <c r="F36" s="55">
        <v>224885.77</v>
      </c>
      <c r="G36" s="51">
        <f t="shared" si="1"/>
        <v>0.65040814319717954</v>
      </c>
    </row>
    <row r="37" spans="2:7">
      <c r="B37" s="41"/>
      <c r="C37" s="29" t="s">
        <v>64</v>
      </c>
      <c r="D37" s="23" t="s">
        <v>62</v>
      </c>
      <c r="E37" s="28">
        <v>332412</v>
      </c>
      <c r="F37" s="55">
        <v>233771.15</v>
      </c>
      <c r="G37" s="51">
        <f t="shared" si="1"/>
        <v>0.70325725304742304</v>
      </c>
    </row>
    <row r="38" spans="2:7">
      <c r="B38" s="41"/>
      <c r="C38" s="29" t="s">
        <v>196</v>
      </c>
      <c r="D38" s="23" t="s">
        <v>197</v>
      </c>
      <c r="E38" s="28">
        <v>85500</v>
      </c>
      <c r="F38" s="55">
        <v>56999.88</v>
      </c>
      <c r="G38" s="51">
        <f t="shared" si="1"/>
        <v>0.66666526315789476</v>
      </c>
    </row>
    <row r="39" spans="2:7">
      <c r="B39" s="41"/>
      <c r="C39" s="29" t="s">
        <v>53</v>
      </c>
      <c r="D39" s="23" t="s">
        <v>181</v>
      </c>
      <c r="E39" s="28">
        <v>5438604</v>
      </c>
      <c r="F39" s="55">
        <v>3622810.2</v>
      </c>
      <c r="G39" s="51">
        <f t="shared" si="1"/>
        <v>0.66612869773199157</v>
      </c>
    </row>
    <row r="40" spans="2:7">
      <c r="B40" s="41"/>
      <c r="C40" s="29" t="s">
        <v>111</v>
      </c>
      <c r="D40" s="23" t="s">
        <v>125</v>
      </c>
      <c r="E40" s="28">
        <v>13897</v>
      </c>
      <c r="F40" s="55">
        <v>11536.97</v>
      </c>
      <c r="G40" s="51">
        <f t="shared" si="1"/>
        <v>0.83017701662229249</v>
      </c>
    </row>
    <row r="41" spans="2:7">
      <c r="B41" s="41"/>
      <c r="C41" s="29" t="s">
        <v>182</v>
      </c>
      <c r="D41" s="23" t="s">
        <v>198</v>
      </c>
      <c r="E41" s="28">
        <v>10291</v>
      </c>
      <c r="F41" s="55">
        <v>9970.08</v>
      </c>
      <c r="G41" s="51">
        <f t="shared" si="1"/>
        <v>0.96881546982800504</v>
      </c>
    </row>
    <row r="42" spans="2:7">
      <c r="B42" s="41"/>
      <c r="C42" s="29" t="s">
        <v>183</v>
      </c>
      <c r="D42" s="23" t="s">
        <v>199</v>
      </c>
      <c r="E42" s="28"/>
      <c r="F42" s="55"/>
      <c r="G42" s="51"/>
    </row>
    <row r="43" spans="2:7">
      <c r="B43" s="41"/>
      <c r="C43" s="29" t="s">
        <v>147</v>
      </c>
      <c r="D43" s="23" t="s">
        <v>148</v>
      </c>
      <c r="E43" s="28">
        <v>60851</v>
      </c>
      <c r="F43" s="55">
        <v>26264</v>
      </c>
      <c r="G43" s="51">
        <v>0</v>
      </c>
    </row>
    <row r="44" spans="2:7">
      <c r="B44" s="41"/>
      <c r="C44" s="29" t="s">
        <v>112</v>
      </c>
      <c r="D44" s="23" t="s">
        <v>142</v>
      </c>
      <c r="E44" s="28">
        <v>507912</v>
      </c>
      <c r="F44" s="55">
        <v>398078.58</v>
      </c>
      <c r="G44" s="51">
        <f t="shared" si="1"/>
        <v>0.78375502055474178</v>
      </c>
    </row>
    <row r="45" spans="2:7">
      <c r="B45" s="41"/>
      <c r="C45" s="29" t="s">
        <v>113</v>
      </c>
      <c r="D45" s="23" t="s">
        <v>126</v>
      </c>
      <c r="E45" s="28"/>
      <c r="F45" s="55"/>
      <c r="G45" s="51"/>
    </row>
    <row r="46" spans="2:7">
      <c r="B46" s="41"/>
      <c r="C46" s="29" t="s">
        <v>149</v>
      </c>
      <c r="D46" s="23" t="s">
        <v>150</v>
      </c>
      <c r="E46" s="28">
        <v>95139</v>
      </c>
      <c r="F46" s="55">
        <v>42546.07</v>
      </c>
      <c r="G46" s="51">
        <f t="shared" si="1"/>
        <v>0.44719904560695406</v>
      </c>
    </row>
    <row r="47" spans="2:7">
      <c r="B47" s="41"/>
      <c r="C47" s="29" t="s">
        <v>151</v>
      </c>
      <c r="D47" s="23" t="s">
        <v>152</v>
      </c>
      <c r="E47" s="28">
        <v>500</v>
      </c>
      <c r="F47" s="55">
        <v>406</v>
      </c>
      <c r="G47" s="51">
        <f t="shared" si="1"/>
        <v>0.81200000000000006</v>
      </c>
    </row>
    <row r="48" spans="2:7">
      <c r="B48" s="41"/>
      <c r="C48" s="29" t="s">
        <v>114</v>
      </c>
      <c r="D48" s="23" t="s">
        <v>127</v>
      </c>
      <c r="E48" s="28">
        <v>369963</v>
      </c>
      <c r="F48" s="55">
        <v>276917.40000000002</v>
      </c>
      <c r="G48" s="51">
        <f t="shared" si="1"/>
        <v>0.74850025543094856</v>
      </c>
    </row>
    <row r="49" spans="2:7">
      <c r="B49" s="41"/>
      <c r="C49" s="29" t="s">
        <v>115</v>
      </c>
      <c r="D49" s="23" t="s">
        <v>128</v>
      </c>
      <c r="E49" s="28">
        <v>179785</v>
      </c>
      <c r="F49" s="55">
        <v>129171.7</v>
      </c>
      <c r="G49" s="51">
        <f t="shared" si="1"/>
        <v>0.71847873849320021</v>
      </c>
    </row>
    <row r="50" spans="2:7">
      <c r="B50" s="41"/>
      <c r="C50" s="29" t="s">
        <v>116</v>
      </c>
      <c r="D50" s="23" t="s">
        <v>129</v>
      </c>
      <c r="E50" s="28">
        <v>436894</v>
      </c>
      <c r="F50" s="55">
        <v>313070.11</v>
      </c>
      <c r="G50" s="51">
        <f t="shared" si="1"/>
        <v>0.71658139045168845</v>
      </c>
    </row>
    <row r="51" spans="2:7">
      <c r="B51" s="41"/>
      <c r="C51" s="29" t="s">
        <v>117</v>
      </c>
      <c r="D51" s="23" t="s">
        <v>130</v>
      </c>
      <c r="E51" s="28">
        <v>58823</v>
      </c>
      <c r="F51" s="55">
        <v>43145.27</v>
      </c>
      <c r="G51" s="51">
        <f t="shared" si="1"/>
        <v>0.7334761912857215</v>
      </c>
    </row>
    <row r="52" spans="2:7">
      <c r="B52" s="41"/>
      <c r="C52" s="29" t="s">
        <v>118</v>
      </c>
      <c r="D52" s="23" t="s">
        <v>131</v>
      </c>
      <c r="E52" s="28">
        <v>1380</v>
      </c>
      <c r="F52" s="55">
        <v>1301.3399999999999</v>
      </c>
      <c r="G52" s="51">
        <f t="shared" si="1"/>
        <v>0.94299999999999995</v>
      </c>
    </row>
    <row r="53" spans="2:7">
      <c r="B53" s="41"/>
      <c r="C53" s="29" t="s">
        <v>119</v>
      </c>
      <c r="D53" s="23" t="s">
        <v>132</v>
      </c>
      <c r="E53" s="28">
        <v>36225</v>
      </c>
      <c r="F53" s="55">
        <v>24195</v>
      </c>
      <c r="G53" s="51">
        <f t="shared" si="1"/>
        <v>0.66790890269151137</v>
      </c>
    </row>
    <row r="54" spans="2:7">
      <c r="B54" s="41"/>
      <c r="C54" s="29" t="s">
        <v>120</v>
      </c>
      <c r="D54" s="23" t="s">
        <v>133</v>
      </c>
      <c r="E54" s="28">
        <v>8064</v>
      </c>
      <c r="F54" s="55">
        <v>5848.5</v>
      </c>
      <c r="G54" s="51">
        <f t="shared" si="1"/>
        <v>0.72526041666666663</v>
      </c>
    </row>
    <row r="55" spans="2:7">
      <c r="B55" s="41"/>
      <c r="C55" s="29" t="s">
        <v>121</v>
      </c>
      <c r="D55" s="23" t="s">
        <v>134</v>
      </c>
      <c r="E55" s="28">
        <v>182376</v>
      </c>
      <c r="F55" s="55">
        <v>114903.27</v>
      </c>
      <c r="G55" s="51">
        <f t="shared" si="1"/>
        <v>0.63003503750493484</v>
      </c>
    </row>
    <row r="56" spans="2:7">
      <c r="B56" s="41"/>
      <c r="C56" s="29" t="s">
        <v>176</v>
      </c>
      <c r="D56" s="23" t="s">
        <v>177</v>
      </c>
      <c r="E56" s="28"/>
      <c r="F56" s="55"/>
      <c r="G56" s="51"/>
    </row>
    <row r="57" spans="2:7">
      <c r="B57" s="41"/>
      <c r="C57" s="29" t="s">
        <v>38</v>
      </c>
      <c r="D57" s="23" t="s">
        <v>30</v>
      </c>
      <c r="E57" s="28">
        <v>1187151</v>
      </c>
      <c r="F57" s="55">
        <v>1166433.45</v>
      </c>
      <c r="G57" s="51">
        <f t="shared" si="1"/>
        <v>0.98254851320514403</v>
      </c>
    </row>
    <row r="58" spans="2:7">
      <c r="B58" s="41"/>
      <c r="C58" s="29" t="s">
        <v>122</v>
      </c>
      <c r="D58" s="23" t="s">
        <v>137</v>
      </c>
      <c r="E58" s="28"/>
      <c r="F58" s="55"/>
      <c r="G58" s="51"/>
    </row>
    <row r="59" spans="2:7">
      <c r="B59" s="41"/>
      <c r="C59" s="29" t="s">
        <v>123</v>
      </c>
      <c r="D59" s="23" t="s">
        <v>138</v>
      </c>
      <c r="E59" s="28">
        <v>20122</v>
      </c>
      <c r="F59" s="55">
        <v>10921.6</v>
      </c>
      <c r="G59" s="51"/>
    </row>
    <row r="60" spans="2:7">
      <c r="B60" s="41"/>
      <c r="C60" s="29" t="s">
        <v>124</v>
      </c>
      <c r="D60" s="23" t="s">
        <v>139</v>
      </c>
      <c r="E60" s="28"/>
      <c r="F60" s="28"/>
      <c r="G60" s="51"/>
    </row>
    <row r="61" spans="2:7">
      <c r="B61" s="41"/>
      <c r="C61" s="29"/>
      <c r="D61" s="23"/>
      <c r="E61" s="28"/>
      <c r="F61" s="28"/>
      <c r="G61" s="43"/>
    </row>
    <row r="62" spans="2:7">
      <c r="B62" s="48" t="s">
        <v>66</v>
      </c>
      <c r="C62" s="17"/>
      <c r="D62" s="17"/>
      <c r="E62" s="18">
        <f>SUM(E63:E72)</f>
        <v>8977758</v>
      </c>
      <c r="F62" s="49">
        <f>SUM(F63:F72)</f>
        <v>6324280.71</v>
      </c>
      <c r="G62" s="45">
        <f t="shared" ref="G62:G71" si="2">+F62/E62</f>
        <v>0.70443875965469327</v>
      </c>
    </row>
    <row r="63" spans="2:7">
      <c r="B63" s="41"/>
      <c r="C63" s="29" t="s">
        <v>67</v>
      </c>
      <c r="D63" s="23" t="s">
        <v>69</v>
      </c>
      <c r="E63" s="28">
        <v>77744</v>
      </c>
      <c r="F63" s="50">
        <v>47109.59</v>
      </c>
      <c r="G63" s="51">
        <f t="shared" si="2"/>
        <v>0.60595788742539614</v>
      </c>
    </row>
    <row r="64" spans="2:7">
      <c r="B64" s="41"/>
      <c r="C64" s="29" t="s">
        <v>140</v>
      </c>
      <c r="D64" s="23" t="s">
        <v>141</v>
      </c>
      <c r="E64" s="28"/>
      <c r="F64" s="50"/>
      <c r="G64" s="51"/>
    </row>
    <row r="65" spans="2:7">
      <c r="B65" s="41"/>
      <c r="C65" s="29" t="s">
        <v>53</v>
      </c>
      <c r="D65" s="23" t="s">
        <v>46</v>
      </c>
      <c r="E65" s="28"/>
      <c r="F65" s="50"/>
      <c r="G65" s="51"/>
    </row>
    <row r="66" spans="2:7">
      <c r="B66" s="41"/>
      <c r="C66" s="29" t="s">
        <v>37</v>
      </c>
      <c r="D66" s="23" t="s">
        <v>29</v>
      </c>
      <c r="E66" s="28">
        <v>6559510</v>
      </c>
      <c r="F66" s="50">
        <v>4701259.3899999997</v>
      </c>
      <c r="G66" s="51">
        <f t="shared" si="2"/>
        <v>0.71670892947796405</v>
      </c>
    </row>
    <row r="67" spans="2:7">
      <c r="B67" s="41"/>
      <c r="C67" s="29" t="s">
        <v>98</v>
      </c>
      <c r="D67" s="23" t="s">
        <v>99</v>
      </c>
      <c r="E67" s="28">
        <v>6239</v>
      </c>
      <c r="F67" s="50">
        <v>5096.5</v>
      </c>
      <c r="G67" s="51">
        <f t="shared" si="2"/>
        <v>0.81687770476037824</v>
      </c>
    </row>
    <row r="68" spans="2:7">
      <c r="B68" s="41"/>
      <c r="C68" s="29" t="s">
        <v>184</v>
      </c>
      <c r="D68" s="23" t="s">
        <v>185</v>
      </c>
      <c r="E68" s="28">
        <v>1474818</v>
      </c>
      <c r="F68" s="50">
        <v>1040595.04</v>
      </c>
      <c r="G68" s="51">
        <f t="shared" si="2"/>
        <v>0.7055752235191054</v>
      </c>
    </row>
    <row r="69" spans="2:7">
      <c r="B69" s="41"/>
      <c r="C69" s="29" t="s">
        <v>186</v>
      </c>
      <c r="D69" s="23" t="s">
        <v>200</v>
      </c>
      <c r="E69" s="28">
        <v>36393</v>
      </c>
      <c r="F69" s="50">
        <v>892.91</v>
      </c>
      <c r="G69" s="51"/>
    </row>
    <row r="70" spans="2:7">
      <c r="B70" s="41"/>
      <c r="C70" s="29" t="s">
        <v>176</v>
      </c>
      <c r="D70" s="23" t="s">
        <v>177</v>
      </c>
      <c r="E70" s="28">
        <v>65098</v>
      </c>
      <c r="F70" s="50"/>
      <c r="G70" s="51"/>
    </row>
    <row r="71" spans="2:7">
      <c r="B71" s="41"/>
      <c r="C71" s="29" t="s">
        <v>38</v>
      </c>
      <c r="D71" s="23" t="s">
        <v>30</v>
      </c>
      <c r="E71" s="28">
        <v>757956</v>
      </c>
      <c r="F71" s="50">
        <v>529327.28</v>
      </c>
      <c r="G71" s="51">
        <f t="shared" si="2"/>
        <v>0.69836148800194209</v>
      </c>
    </row>
    <row r="72" spans="2:7">
      <c r="B72" s="41"/>
      <c r="C72" s="29" t="s">
        <v>68</v>
      </c>
      <c r="D72" s="23" t="s">
        <v>70</v>
      </c>
      <c r="E72" s="28"/>
      <c r="F72" s="28"/>
      <c r="G72" s="51"/>
    </row>
    <row r="73" spans="2:7">
      <c r="B73" s="41"/>
      <c r="C73" s="29"/>
      <c r="D73" s="23"/>
      <c r="E73" s="28"/>
      <c r="F73" s="28"/>
      <c r="G73" s="43"/>
    </row>
    <row r="74" spans="2:7">
      <c r="B74" s="48" t="s">
        <v>71</v>
      </c>
      <c r="C74" s="17"/>
      <c r="D74" s="17"/>
      <c r="E74" s="18">
        <f>SUM(E75:E98)</f>
        <v>25224315</v>
      </c>
      <c r="F74" s="49">
        <f>SUM(F75:F98)</f>
        <v>12780030.08</v>
      </c>
      <c r="G74" s="45">
        <f>+F74/E74</f>
        <v>0.50665518885250205</v>
      </c>
    </row>
    <row r="75" spans="2:7">
      <c r="B75" s="53"/>
      <c r="C75" s="29" t="s">
        <v>34</v>
      </c>
      <c r="D75" s="23" t="s">
        <v>26</v>
      </c>
      <c r="E75" s="28"/>
      <c r="F75" s="24"/>
      <c r="G75" s="47"/>
    </row>
    <row r="76" spans="2:7">
      <c r="B76" s="53"/>
      <c r="C76" s="29" t="s">
        <v>35</v>
      </c>
      <c r="D76" s="23" t="s">
        <v>27</v>
      </c>
      <c r="E76" s="24"/>
      <c r="F76" s="24"/>
      <c r="G76" s="47"/>
    </row>
    <row r="77" spans="2:7">
      <c r="B77" s="53"/>
      <c r="C77" s="29" t="s">
        <v>36</v>
      </c>
      <c r="D77" s="23" t="s">
        <v>28</v>
      </c>
      <c r="E77" s="28">
        <v>423269</v>
      </c>
      <c r="F77" s="55">
        <v>222712.2</v>
      </c>
      <c r="G77" s="47"/>
    </row>
    <row r="78" spans="2:7">
      <c r="B78" s="53"/>
      <c r="C78" s="29" t="s">
        <v>47</v>
      </c>
      <c r="D78" s="23" t="s">
        <v>40</v>
      </c>
      <c r="E78" s="28"/>
      <c r="F78" s="55"/>
      <c r="G78" s="51"/>
    </row>
    <row r="79" spans="2:7">
      <c r="B79" s="53"/>
      <c r="C79" s="29" t="s">
        <v>187</v>
      </c>
      <c r="D79" s="23" t="s">
        <v>188</v>
      </c>
      <c r="E79" s="28">
        <v>1455</v>
      </c>
      <c r="F79" s="55">
        <v>1455</v>
      </c>
      <c r="G79" s="51"/>
    </row>
    <row r="80" spans="2:7">
      <c r="B80" s="53"/>
      <c r="C80" s="29" t="s">
        <v>49</v>
      </c>
      <c r="D80" s="23" t="s">
        <v>42</v>
      </c>
      <c r="E80" s="28">
        <v>2450</v>
      </c>
      <c r="F80" s="55">
        <v>2450</v>
      </c>
      <c r="G80" s="51"/>
    </row>
    <row r="81" spans="2:7">
      <c r="B81" s="53"/>
      <c r="C81" s="29" t="s">
        <v>50</v>
      </c>
      <c r="D81" s="23" t="s">
        <v>43</v>
      </c>
      <c r="E81" s="28"/>
      <c r="F81" s="55"/>
      <c r="G81" s="51"/>
    </row>
    <row r="82" spans="2:7">
      <c r="B82" s="53"/>
      <c r="C82" s="29" t="s">
        <v>179</v>
      </c>
      <c r="D82" s="23" t="s">
        <v>189</v>
      </c>
      <c r="E82" s="28">
        <v>81678</v>
      </c>
      <c r="F82" s="55">
        <v>81677.67</v>
      </c>
      <c r="G82" s="51"/>
    </row>
    <row r="83" spans="2:7">
      <c r="B83" s="53"/>
      <c r="C83" s="29" t="s">
        <v>51</v>
      </c>
      <c r="D83" s="23" t="s">
        <v>44</v>
      </c>
      <c r="E83" s="28">
        <v>10494</v>
      </c>
      <c r="F83" s="55">
        <v>10493</v>
      </c>
      <c r="G83" s="51">
        <f>+F83/E83</f>
        <v>0.99990470745187732</v>
      </c>
    </row>
    <row r="84" spans="2:7">
      <c r="B84" s="53"/>
      <c r="C84" s="29" t="s">
        <v>52</v>
      </c>
      <c r="D84" s="23" t="s">
        <v>45</v>
      </c>
      <c r="E84" s="28"/>
      <c r="F84" s="55"/>
      <c r="G84" s="51"/>
    </row>
    <row r="85" spans="2:7">
      <c r="B85" s="53"/>
      <c r="C85" s="29" t="s">
        <v>64</v>
      </c>
      <c r="D85" s="23" t="s">
        <v>62</v>
      </c>
      <c r="E85" s="28">
        <v>401922</v>
      </c>
      <c r="F85" s="55">
        <v>172435</v>
      </c>
      <c r="G85" s="51">
        <f>+F85/E85</f>
        <v>0.42902602992620459</v>
      </c>
    </row>
    <row r="86" spans="2:7" ht="11.25" customHeight="1">
      <c r="B86" s="53"/>
      <c r="C86" s="29" t="s">
        <v>53</v>
      </c>
      <c r="D86" s="23" t="s">
        <v>46</v>
      </c>
      <c r="E86" s="28">
        <v>203661</v>
      </c>
      <c r="F86" s="55">
        <v>45474.6</v>
      </c>
      <c r="G86" s="51">
        <f>+F86/E86</f>
        <v>0.22328575426812203</v>
      </c>
    </row>
    <row r="87" spans="2:7" ht="11.25" customHeight="1">
      <c r="B87" s="53"/>
      <c r="C87" s="29" t="s">
        <v>37</v>
      </c>
      <c r="D87" s="23" t="s">
        <v>29</v>
      </c>
      <c r="E87" s="28"/>
      <c r="F87" s="55"/>
      <c r="G87" s="51"/>
    </row>
    <row r="88" spans="2:7">
      <c r="B88" s="53"/>
      <c r="C88" s="29" t="s">
        <v>112</v>
      </c>
      <c r="D88" s="23" t="s">
        <v>142</v>
      </c>
      <c r="E88" s="28">
        <v>2461</v>
      </c>
      <c r="F88" s="55">
        <v>120</v>
      </c>
      <c r="G88" s="51"/>
    </row>
    <row r="89" spans="2:7">
      <c r="B89" s="53"/>
      <c r="C89" s="29" t="s">
        <v>162</v>
      </c>
      <c r="D89" s="23" t="s">
        <v>163</v>
      </c>
      <c r="E89" s="28">
        <v>17738132</v>
      </c>
      <c r="F89" s="55">
        <v>10538669.939999999</v>
      </c>
      <c r="G89" s="51">
        <f>+F89/E89</f>
        <v>0.59412512771919834</v>
      </c>
    </row>
    <row r="90" spans="2:7" ht="11.25" customHeight="1">
      <c r="B90" s="53"/>
      <c r="C90" s="29" t="s">
        <v>73</v>
      </c>
      <c r="D90" s="23" t="s">
        <v>72</v>
      </c>
      <c r="E90" s="28">
        <v>5466771</v>
      </c>
      <c r="F90" s="55">
        <v>839115.93</v>
      </c>
      <c r="G90" s="51">
        <f>+F90/E90</f>
        <v>0.15349388697642541</v>
      </c>
    </row>
    <row r="91" spans="2:7">
      <c r="B91" s="53"/>
      <c r="C91" s="29" t="s">
        <v>113</v>
      </c>
      <c r="D91" s="23" t="s">
        <v>126</v>
      </c>
      <c r="E91" s="28">
        <v>1570</v>
      </c>
      <c r="F91" s="55">
        <v>1570</v>
      </c>
      <c r="G91" s="51">
        <f>+F91/E91</f>
        <v>1</v>
      </c>
    </row>
    <row r="92" spans="2:7">
      <c r="B92" s="41"/>
      <c r="C92" s="29" t="s">
        <v>149</v>
      </c>
      <c r="D92" s="23" t="s">
        <v>150</v>
      </c>
      <c r="E92" s="28"/>
      <c r="F92" s="55"/>
      <c r="G92" s="43"/>
    </row>
    <row r="93" spans="2:7">
      <c r="B93" s="41"/>
      <c r="C93" s="29" t="s">
        <v>116</v>
      </c>
      <c r="D93" s="23" t="s">
        <v>129</v>
      </c>
      <c r="E93" s="28"/>
      <c r="F93" s="55">
        <v>641.5</v>
      </c>
      <c r="G93" s="43"/>
    </row>
    <row r="94" spans="2:7">
      <c r="B94" s="41"/>
      <c r="C94" s="29" t="s">
        <v>104</v>
      </c>
      <c r="D94" s="23" t="s">
        <v>105</v>
      </c>
      <c r="E94" s="28"/>
      <c r="F94" s="55"/>
      <c r="G94" s="51">
        <v>0</v>
      </c>
    </row>
    <row r="95" spans="2:7">
      <c r="B95" s="41"/>
      <c r="C95" s="29" t="s">
        <v>75</v>
      </c>
      <c r="D95" s="23" t="s">
        <v>74</v>
      </c>
      <c r="E95" s="28"/>
      <c r="F95" s="55"/>
      <c r="G95" s="51">
        <v>1</v>
      </c>
    </row>
    <row r="96" spans="2:7">
      <c r="B96" s="41"/>
      <c r="C96" s="29" t="s">
        <v>38</v>
      </c>
      <c r="D96" s="23" t="s">
        <v>30</v>
      </c>
      <c r="E96" s="28"/>
      <c r="F96" s="55">
        <v>863215.24</v>
      </c>
      <c r="G96" s="51">
        <v>1</v>
      </c>
    </row>
    <row r="97" spans="2:7">
      <c r="B97" s="41"/>
      <c r="C97" s="29" t="s">
        <v>201</v>
      </c>
      <c r="D97" s="23" t="s">
        <v>202</v>
      </c>
      <c r="E97" s="28">
        <v>642</v>
      </c>
      <c r="F97" s="55"/>
      <c r="G97" s="51"/>
    </row>
    <row r="98" spans="2:7">
      <c r="B98" s="41"/>
      <c r="C98" s="29" t="s">
        <v>190</v>
      </c>
      <c r="D98" s="23" t="s">
        <v>30</v>
      </c>
      <c r="E98" s="28">
        <v>889810</v>
      </c>
      <c r="F98" s="50"/>
      <c r="G98" s="51"/>
    </row>
    <row r="99" spans="2:7">
      <c r="B99" s="41"/>
      <c r="C99" s="29"/>
      <c r="D99" s="23"/>
      <c r="E99" s="28"/>
      <c r="F99" s="28"/>
      <c r="G99" s="43"/>
    </row>
    <row r="100" spans="2:7">
      <c r="B100" s="48" t="s">
        <v>76</v>
      </c>
      <c r="C100" s="21"/>
      <c r="D100" s="17"/>
      <c r="E100" s="18">
        <f>SUM(E102:E104)</f>
        <v>2162003</v>
      </c>
      <c r="F100" s="54">
        <f>SUM(F102:F104)</f>
        <v>1214762.81</v>
      </c>
      <c r="G100" s="45">
        <f>+F100/E100</f>
        <v>0.5618691602185566</v>
      </c>
    </row>
    <row r="101" spans="2:7">
      <c r="B101" s="41"/>
      <c r="C101" s="29" t="s">
        <v>37</v>
      </c>
      <c r="D101" s="23" t="s">
        <v>29</v>
      </c>
      <c r="E101" s="28">
        <f>+'[1]RESULTADOS OPERATIVOS en soles'!D129/1000</f>
        <v>0</v>
      </c>
      <c r="F101" s="28"/>
      <c r="G101" s="51">
        <v>0</v>
      </c>
    </row>
    <row r="102" spans="2:7">
      <c r="B102" s="41"/>
      <c r="C102" s="29" t="s">
        <v>73</v>
      </c>
      <c r="D102" s="23" t="s">
        <v>72</v>
      </c>
      <c r="E102" s="28">
        <v>2083014</v>
      </c>
      <c r="F102" s="55">
        <v>1136533.81</v>
      </c>
      <c r="G102" s="51">
        <f>+F102/E102</f>
        <v>0.5456198614123573</v>
      </c>
    </row>
    <row r="103" spans="2:7">
      <c r="B103" s="41"/>
      <c r="C103" s="29" t="s">
        <v>191</v>
      </c>
      <c r="D103" s="23" t="s">
        <v>192</v>
      </c>
      <c r="E103" s="28"/>
      <c r="F103" s="55"/>
      <c r="G103" s="51"/>
    </row>
    <row r="104" spans="2:7">
      <c r="B104" s="41"/>
      <c r="C104" s="29" t="s">
        <v>190</v>
      </c>
      <c r="D104" s="23" t="s">
        <v>30</v>
      </c>
      <c r="E104" s="28">
        <v>78989</v>
      </c>
      <c r="F104" s="55">
        <v>78229</v>
      </c>
      <c r="G104" s="43"/>
    </row>
    <row r="105" spans="2:7">
      <c r="B105" s="56" t="s">
        <v>79</v>
      </c>
      <c r="C105" s="17"/>
      <c r="D105" s="17"/>
      <c r="E105" s="18">
        <f>SUM(E106:E109)</f>
        <v>0</v>
      </c>
      <c r="F105" s="18">
        <f>SUM(F106:F109)</f>
        <v>0</v>
      </c>
      <c r="G105" s="45"/>
    </row>
    <row r="106" spans="2:7">
      <c r="B106" s="41"/>
      <c r="C106" s="29" t="s">
        <v>38</v>
      </c>
      <c r="D106" s="23" t="s">
        <v>30</v>
      </c>
      <c r="E106" s="28"/>
      <c r="F106" s="28"/>
      <c r="G106" s="51"/>
    </row>
    <row r="107" spans="2:7">
      <c r="B107" s="41"/>
      <c r="C107" s="29" t="s">
        <v>92</v>
      </c>
      <c r="D107" s="23" t="s">
        <v>81</v>
      </c>
      <c r="E107" s="28"/>
      <c r="F107" s="28"/>
      <c r="G107" s="51"/>
    </row>
    <row r="108" spans="2:7">
      <c r="B108" s="41"/>
      <c r="C108" s="29" t="s">
        <v>83</v>
      </c>
      <c r="D108" s="23" t="s">
        <v>82</v>
      </c>
      <c r="E108" s="28"/>
      <c r="F108" s="28"/>
      <c r="G108" s="51"/>
    </row>
    <row r="109" spans="2:7">
      <c r="B109" s="41"/>
      <c r="C109" s="29" t="s">
        <v>84</v>
      </c>
      <c r="D109" s="23" t="s">
        <v>93</v>
      </c>
      <c r="E109" s="28"/>
      <c r="F109" s="28"/>
      <c r="G109" s="51"/>
    </row>
    <row r="110" spans="2:7">
      <c r="B110" s="41"/>
      <c r="C110" s="29"/>
      <c r="D110" s="23"/>
      <c r="E110" s="28"/>
      <c r="F110" s="28"/>
      <c r="G110" s="43"/>
    </row>
    <row r="111" spans="2:7">
      <c r="B111" s="56" t="s">
        <v>143</v>
      </c>
      <c r="C111" s="17"/>
      <c r="D111" s="17"/>
      <c r="E111" s="18">
        <f>SUM(E112:E115)</f>
        <v>0</v>
      </c>
      <c r="F111" s="18">
        <f>SUM(F112:F115)</f>
        <v>0</v>
      </c>
      <c r="G111" s="45"/>
    </row>
    <row r="112" spans="2:7">
      <c r="B112" s="41"/>
      <c r="C112" s="29" t="s">
        <v>38</v>
      </c>
      <c r="D112" s="23" t="s">
        <v>30</v>
      </c>
      <c r="E112" s="28"/>
      <c r="F112" s="28"/>
      <c r="G112" s="51"/>
    </row>
    <row r="113" spans="2:7">
      <c r="B113" s="41"/>
      <c r="C113" s="29" t="s">
        <v>85</v>
      </c>
      <c r="D113" s="23" t="s">
        <v>88</v>
      </c>
      <c r="E113" s="28"/>
      <c r="F113" s="28"/>
      <c r="G113" s="51"/>
    </row>
    <row r="114" spans="2:7">
      <c r="B114" s="41"/>
      <c r="C114" s="29" t="s">
        <v>86</v>
      </c>
      <c r="D114" s="23" t="s">
        <v>89</v>
      </c>
      <c r="E114" s="28"/>
      <c r="F114" s="28"/>
      <c r="G114" s="51"/>
    </row>
    <row r="115" spans="2:7">
      <c r="B115" s="41"/>
      <c r="C115" s="29" t="s">
        <v>87</v>
      </c>
      <c r="D115" s="23" t="s">
        <v>90</v>
      </c>
      <c r="E115" s="28"/>
      <c r="F115" s="28"/>
      <c r="G115" s="51"/>
    </row>
    <row r="116" spans="2:7">
      <c r="B116" s="41"/>
      <c r="C116" s="42"/>
      <c r="D116" s="23"/>
      <c r="E116" s="23"/>
      <c r="F116" s="23"/>
      <c r="G116" s="43"/>
    </row>
    <row r="117" spans="2:7">
      <c r="B117" s="58" t="s">
        <v>96</v>
      </c>
      <c r="C117" s="59"/>
      <c r="D117" s="59"/>
      <c r="E117" s="18">
        <f>+E12+E24+E27+E62+E74+E100+E105+E111</f>
        <v>89435618</v>
      </c>
      <c r="F117" s="49">
        <f>+F12+F24+F27+F62+F74+F100+F105+F111</f>
        <v>56554762.100000001</v>
      </c>
      <c r="G117" s="45">
        <f>+F117/E117</f>
        <v>0.63235166664806852</v>
      </c>
    </row>
    <row r="118" spans="2:7">
      <c r="C118" s="3"/>
      <c r="E118" s="26"/>
      <c r="F118" s="26"/>
      <c r="G118" s="27"/>
    </row>
    <row r="119" spans="2:7">
      <c r="C119" s="3"/>
      <c r="E119" s="28"/>
      <c r="F119" s="28"/>
      <c r="G119" s="23"/>
    </row>
    <row r="120" spans="2:7">
      <c r="C120" s="3"/>
      <c r="E120" s="7"/>
    </row>
    <row r="121" spans="2:7">
      <c r="C121" s="3"/>
      <c r="E121" s="7"/>
    </row>
    <row r="122" spans="2:7">
      <c r="C122" s="3"/>
    </row>
    <row r="123" spans="2:7">
      <c r="C123" s="3"/>
    </row>
    <row r="124" spans="2:7">
      <c r="C124" s="3"/>
    </row>
    <row r="125" spans="2:7">
      <c r="C125" s="3"/>
    </row>
    <row r="126" spans="2:7">
      <c r="C126" s="3"/>
    </row>
    <row r="127" spans="2:7">
      <c r="C127" s="3"/>
    </row>
    <row r="128" spans="2:7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  <row r="1457" spans="3:3">
      <c r="C1457" s="3"/>
    </row>
    <row r="1458" spans="3:3">
      <c r="C1458" s="3"/>
    </row>
    <row r="1459" spans="3:3">
      <c r="C1459" s="3"/>
    </row>
    <row r="1460" spans="3:3">
      <c r="C1460" s="3"/>
    </row>
    <row r="1461" spans="3:3">
      <c r="C1461" s="3"/>
    </row>
    <row r="1462" spans="3:3">
      <c r="C1462" s="3"/>
    </row>
    <row r="1463" spans="3:3">
      <c r="C1463" s="3"/>
    </row>
    <row r="1464" spans="3:3">
      <c r="C1464" s="3"/>
    </row>
    <row r="1465" spans="3:3">
      <c r="C1465" s="3"/>
    </row>
    <row r="1466" spans="3:3">
      <c r="C1466" s="3"/>
    </row>
  </sheetData>
  <mergeCells count="8">
    <mergeCell ref="B117:D117"/>
    <mergeCell ref="F6:F8"/>
    <mergeCell ref="G6:G8"/>
    <mergeCell ref="B1:G1"/>
    <mergeCell ref="B2:G2"/>
    <mergeCell ref="B3:G3"/>
    <mergeCell ref="B6:D8"/>
    <mergeCell ref="E6:E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72" t="s">
        <v>153</v>
      </c>
      <c r="C6" s="72"/>
      <c r="D6" s="72"/>
      <c r="E6" s="72"/>
      <c r="F6" s="72"/>
    </row>
    <row r="7" spans="2:6" ht="12.75" customHeight="1">
      <c r="B7" s="66" t="s">
        <v>168</v>
      </c>
      <c r="C7" s="66"/>
      <c r="D7" s="66"/>
      <c r="E7" s="66"/>
      <c r="F7" s="66"/>
    </row>
    <row r="8" spans="2:6" ht="12.75" customHeight="1">
      <c r="B8" s="66" t="s">
        <v>0</v>
      </c>
      <c r="C8" s="66"/>
      <c r="D8" s="66"/>
      <c r="E8" s="66"/>
      <c r="F8" s="66"/>
    </row>
    <row r="10" spans="2:6">
      <c r="B10" s="2" t="s">
        <v>2</v>
      </c>
      <c r="D10" s="7"/>
    </row>
    <row r="11" spans="2:6" ht="12.75" customHeight="1">
      <c r="B11" s="60" t="s">
        <v>103</v>
      </c>
      <c r="C11" s="60"/>
      <c r="D11" s="60" t="s">
        <v>107</v>
      </c>
      <c r="E11" s="60" t="s">
        <v>169</v>
      </c>
      <c r="F11" s="60" t="s">
        <v>3</v>
      </c>
    </row>
    <row r="12" spans="2:6" ht="11.25" customHeight="1">
      <c r="B12" s="69"/>
      <c r="C12" s="69"/>
      <c r="D12" s="61"/>
      <c r="E12" s="61"/>
      <c r="F12" s="61"/>
    </row>
    <row r="13" spans="2:6" ht="11.25" customHeight="1">
      <c r="B13" s="71"/>
      <c r="C13" s="71"/>
      <c r="D13" s="62"/>
      <c r="E13" s="62"/>
      <c r="F13" s="62"/>
    </row>
    <row r="14" spans="2:6" ht="9" customHeight="1">
      <c r="B14" s="3"/>
    </row>
    <row r="15" spans="2:6" ht="18" customHeight="1">
      <c r="B15" s="73" t="s">
        <v>154</v>
      </c>
      <c r="C15" s="73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155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156</v>
      </c>
      <c r="C18" s="1" t="s">
        <v>158</v>
      </c>
      <c r="D18" s="7">
        <v>5218284282</v>
      </c>
      <c r="E18" s="39">
        <v>2691319608.0500002</v>
      </c>
      <c r="F18" s="8">
        <f t="shared" si="0"/>
        <v>0.51574798585302528</v>
      </c>
      <c r="G18" s="31"/>
    </row>
    <row r="19" spans="2:7">
      <c r="B19" s="29" t="s">
        <v>157</v>
      </c>
      <c r="C19" s="23" t="s">
        <v>6</v>
      </c>
      <c r="D19" s="28">
        <v>15199504</v>
      </c>
      <c r="E19" s="28">
        <v>7448523.1699999999</v>
      </c>
      <c r="F19" s="30">
        <f t="shared" si="0"/>
        <v>0.49005041019759593</v>
      </c>
    </row>
    <row r="20" spans="2:7">
      <c r="B20" s="9" t="s">
        <v>166</v>
      </c>
      <c r="C20" s="10" t="s">
        <v>167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73" t="s">
        <v>102</v>
      </c>
      <c r="C23" s="73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38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100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101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72" t="s">
        <v>153</v>
      </c>
      <c r="C38" s="72"/>
      <c r="D38" s="72"/>
      <c r="E38" s="72"/>
      <c r="F38" s="72"/>
    </row>
    <row r="39" spans="2:7" ht="12.75" customHeight="1">
      <c r="B39" s="66" t="s">
        <v>168</v>
      </c>
      <c r="C39" s="66"/>
      <c r="D39" s="66"/>
      <c r="E39" s="66"/>
      <c r="F39" s="66"/>
    </row>
    <row r="40" spans="2:7" ht="12.75" customHeight="1">
      <c r="B40" s="66" t="s">
        <v>0</v>
      </c>
      <c r="C40" s="66"/>
      <c r="D40" s="66"/>
      <c r="E40" s="66"/>
      <c r="F40" s="66"/>
    </row>
    <row r="42" spans="2:7">
      <c r="B42" s="2" t="s">
        <v>2</v>
      </c>
    </row>
    <row r="43" spans="2:7" ht="11.25" customHeight="1">
      <c r="B43" s="60"/>
      <c r="C43" s="60"/>
      <c r="D43" s="60" t="s">
        <v>95</v>
      </c>
      <c r="E43" s="60" t="s">
        <v>169</v>
      </c>
      <c r="F43" s="60" t="s">
        <v>3</v>
      </c>
    </row>
    <row r="44" spans="2:7" ht="11.25" customHeight="1">
      <c r="B44" s="69"/>
      <c r="C44" s="69"/>
      <c r="D44" s="61"/>
      <c r="E44" s="61"/>
      <c r="F44" s="61"/>
    </row>
    <row r="45" spans="2:7" ht="11.25" customHeight="1">
      <c r="B45" s="71"/>
      <c r="C45" s="71"/>
      <c r="D45" s="62"/>
      <c r="E45" s="62"/>
      <c r="F45" s="62"/>
    </row>
    <row r="46" spans="2:7" ht="11.25" customHeight="1">
      <c r="B46" s="3"/>
    </row>
    <row r="47" spans="2:7">
      <c r="B47" s="15" t="s">
        <v>91</v>
      </c>
      <c r="C47" s="17"/>
      <c r="D47" s="18">
        <v>225999725</v>
      </c>
      <c r="E47" s="18">
        <v>0</v>
      </c>
      <c r="F47" s="19">
        <v>0</v>
      </c>
    </row>
    <row r="48" spans="2:7">
      <c r="B48" s="22"/>
      <c r="C48" s="23"/>
      <c r="D48" s="24"/>
      <c r="E48" s="24"/>
      <c r="F48" s="25"/>
    </row>
    <row r="49" spans="2:7">
      <c r="B49" s="20" t="s">
        <v>55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32</v>
      </c>
      <c r="C50" s="1" t="s">
        <v>54</v>
      </c>
      <c r="D50" s="7">
        <v>4734468</v>
      </c>
      <c r="E50" s="39">
        <v>3609230.43</v>
      </c>
      <c r="F50" s="8">
        <f t="shared" si="2"/>
        <v>0.7623307264934519</v>
      </c>
      <c r="G50" s="7"/>
    </row>
    <row r="51" spans="2:7">
      <c r="B51" s="6" t="s">
        <v>33</v>
      </c>
      <c r="C51" s="1" t="s">
        <v>25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34</v>
      </c>
      <c r="C52" s="1" t="s">
        <v>26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35</v>
      </c>
      <c r="C53" s="1" t="s">
        <v>27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36</v>
      </c>
      <c r="C54" s="1" t="s">
        <v>28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109</v>
      </c>
      <c r="C55" s="1" t="s">
        <v>110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37</v>
      </c>
      <c r="C56" s="1" t="s">
        <v>29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38</v>
      </c>
      <c r="C57" s="1" t="s">
        <v>30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164</v>
      </c>
      <c r="C58" s="1" t="s">
        <v>165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56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39</v>
      </c>
      <c r="C61" s="1" t="s">
        <v>31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109</v>
      </c>
      <c r="C62" s="1" t="s">
        <v>110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37</v>
      </c>
      <c r="C63" s="1" t="s">
        <v>29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38</v>
      </c>
      <c r="C64" s="1" t="s">
        <v>30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57</v>
      </c>
      <c r="C66" s="36"/>
      <c r="D66" s="34">
        <f>SUM(D67:D96)</f>
        <v>113789052</v>
      </c>
      <c r="E66" s="34">
        <f>SUM(E67:E96)</f>
        <v>67623987.480000004</v>
      </c>
      <c r="F66" s="35">
        <f t="shared" ref="F66:F96" si="3">+E66/D66</f>
        <v>0.59429256410361875</v>
      </c>
      <c r="G66" s="7"/>
    </row>
    <row r="67" spans="2:8">
      <c r="B67" s="6" t="s">
        <v>47</v>
      </c>
      <c r="C67" s="1" t="s">
        <v>40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48</v>
      </c>
      <c r="C68" s="1" t="s">
        <v>41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59</v>
      </c>
      <c r="C69" s="1" t="s">
        <v>58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49</v>
      </c>
      <c r="C70" s="1" t="s">
        <v>136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50</v>
      </c>
      <c r="C71" s="1" t="s">
        <v>43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61</v>
      </c>
      <c r="C72" s="1" t="s">
        <v>60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51</v>
      </c>
      <c r="C73" s="1" t="s">
        <v>44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52</v>
      </c>
      <c r="C74" s="1" t="s">
        <v>45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64</v>
      </c>
      <c r="C75" s="1" t="s">
        <v>62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65</v>
      </c>
      <c r="C76" s="1" t="s">
        <v>63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53</v>
      </c>
      <c r="C77" s="1" t="s">
        <v>46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111</v>
      </c>
      <c r="C78" s="1" t="s">
        <v>125</v>
      </c>
      <c r="D78" s="7">
        <v>29040</v>
      </c>
      <c r="E78" s="7">
        <v>27837.3</v>
      </c>
      <c r="F78" s="8">
        <v>0</v>
      </c>
    </row>
    <row r="79" spans="2:8">
      <c r="B79" s="6" t="s">
        <v>159</v>
      </c>
      <c r="C79" s="1" t="s">
        <v>161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146</v>
      </c>
      <c r="C80" s="1" t="s">
        <v>160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147</v>
      </c>
      <c r="C81" s="1" t="s">
        <v>148</v>
      </c>
      <c r="D81" s="7">
        <v>500</v>
      </c>
      <c r="E81" s="7">
        <v>190</v>
      </c>
      <c r="F81" s="8">
        <v>0</v>
      </c>
    </row>
    <row r="82" spans="2:6">
      <c r="B82" s="6" t="s">
        <v>112</v>
      </c>
      <c r="C82" s="1" t="s">
        <v>142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113</v>
      </c>
      <c r="C83" s="1" t="s">
        <v>126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149</v>
      </c>
      <c r="C84" s="1" t="s">
        <v>150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151</v>
      </c>
      <c r="C85" s="1" t="s">
        <v>152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114</v>
      </c>
      <c r="C86" s="1" t="s">
        <v>127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115</v>
      </c>
      <c r="C87" s="1" t="s">
        <v>128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116</v>
      </c>
      <c r="C88" s="1" t="s">
        <v>129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117</v>
      </c>
      <c r="C89" s="1" t="s">
        <v>130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118</v>
      </c>
      <c r="C90" s="1" t="s">
        <v>131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119</v>
      </c>
      <c r="C91" s="1" t="s">
        <v>132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120</v>
      </c>
      <c r="C92" s="1" t="s">
        <v>133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121</v>
      </c>
      <c r="C93" s="1" t="s">
        <v>134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122</v>
      </c>
      <c r="C94" s="1" t="s">
        <v>137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123</v>
      </c>
      <c r="C95" s="1" t="s">
        <v>138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124</v>
      </c>
      <c r="C96" s="1" t="s">
        <v>139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66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67</v>
      </c>
      <c r="C99" s="1" t="s">
        <v>69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140</v>
      </c>
      <c r="C100" s="1" t="s">
        <v>141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53</v>
      </c>
      <c r="C101" s="1" t="s">
        <v>46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37</v>
      </c>
      <c r="C102" s="1" t="s">
        <v>29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0"/>
    </row>
    <row r="103" spans="2:9">
      <c r="B103" s="6" t="s">
        <v>98</v>
      </c>
      <c r="C103" s="1" t="s">
        <v>99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144</v>
      </c>
      <c r="C104" s="1" t="s">
        <v>145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108</v>
      </c>
      <c r="C105" s="1" t="s">
        <v>135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38</v>
      </c>
      <c r="C106" s="1" t="s">
        <v>30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71</v>
      </c>
      <c r="C108" s="33"/>
      <c r="D108" s="34">
        <f>SUM(D109:D120)</f>
        <v>64570750</v>
      </c>
      <c r="E108" s="34">
        <f>SUM(E109:E120)</f>
        <v>28282556.469999999</v>
      </c>
      <c r="F108" s="35">
        <f t="shared" ref="F108:F120" si="5">+E108/D108</f>
        <v>0.43800879608801196</v>
      </c>
      <c r="G108" s="7"/>
      <c r="H108" s="32"/>
    </row>
    <row r="109" spans="2:9">
      <c r="B109" s="29" t="s">
        <v>47</v>
      </c>
      <c r="C109" s="23" t="s">
        <v>40</v>
      </c>
      <c r="D109" s="28">
        <v>384261</v>
      </c>
      <c r="E109" s="28">
        <v>57541</v>
      </c>
      <c r="F109" s="30">
        <f t="shared" si="5"/>
        <v>0.14974457465108351</v>
      </c>
      <c r="G109" s="7"/>
      <c r="H109" s="37"/>
    </row>
    <row r="110" spans="2:9">
      <c r="B110" s="6" t="s">
        <v>49</v>
      </c>
      <c r="C110" s="1" t="s">
        <v>42</v>
      </c>
      <c r="D110" s="7">
        <v>2306</v>
      </c>
      <c r="E110" s="7">
        <v>1570.25</v>
      </c>
      <c r="F110" s="30">
        <f t="shared" si="5"/>
        <v>0.68094102341717255</v>
      </c>
    </row>
    <row r="111" spans="2:9">
      <c r="B111" s="6" t="s">
        <v>50</v>
      </c>
      <c r="C111" s="1" t="s">
        <v>43</v>
      </c>
      <c r="D111" s="7">
        <v>3682439</v>
      </c>
      <c r="E111" s="7">
        <v>0</v>
      </c>
      <c r="F111" s="30">
        <f t="shared" si="5"/>
        <v>0</v>
      </c>
    </row>
    <row r="112" spans="2:9">
      <c r="B112" s="6" t="s">
        <v>51</v>
      </c>
      <c r="C112" s="1" t="s">
        <v>44</v>
      </c>
      <c r="D112" s="7">
        <v>8153</v>
      </c>
      <c r="E112" s="7">
        <v>954.88</v>
      </c>
      <c r="F112" s="30">
        <f t="shared" si="5"/>
        <v>0.11712007849871213</v>
      </c>
    </row>
    <row r="113" spans="2:6">
      <c r="B113" s="6" t="s">
        <v>52</v>
      </c>
      <c r="C113" s="1" t="s">
        <v>45</v>
      </c>
      <c r="D113" s="7">
        <v>650981</v>
      </c>
      <c r="E113" s="7">
        <v>209031.44</v>
      </c>
      <c r="F113" s="30">
        <f t="shared" si="5"/>
        <v>0.32110221342865614</v>
      </c>
    </row>
    <row r="114" spans="2:6">
      <c r="B114" s="6" t="s">
        <v>64</v>
      </c>
      <c r="C114" s="1" t="s">
        <v>62</v>
      </c>
      <c r="D114" s="7">
        <v>26843344</v>
      </c>
      <c r="E114" s="7">
        <v>11130877.77</v>
      </c>
      <c r="F114" s="30">
        <f t="shared" si="5"/>
        <v>0.41466062387756158</v>
      </c>
    </row>
    <row r="115" spans="2:6">
      <c r="B115" s="6" t="s">
        <v>53</v>
      </c>
      <c r="C115" s="1" t="s">
        <v>46</v>
      </c>
      <c r="D115" s="7">
        <v>7790988</v>
      </c>
      <c r="E115" s="7">
        <v>4445557.46</v>
      </c>
      <c r="F115" s="30">
        <f t="shared" si="5"/>
        <v>0.57060252948663248</v>
      </c>
    </row>
    <row r="116" spans="2:6">
      <c r="B116" s="6" t="s">
        <v>37</v>
      </c>
      <c r="C116" s="1" t="s">
        <v>29</v>
      </c>
      <c r="D116" s="7">
        <f>16869843+1435935</f>
        <v>18305778</v>
      </c>
      <c r="E116" s="7">
        <f>7276753.65+1024829.69</f>
        <v>8301583.3399999999</v>
      </c>
      <c r="F116" s="30">
        <v>0</v>
      </c>
    </row>
    <row r="117" spans="2:6">
      <c r="B117" s="6" t="s">
        <v>112</v>
      </c>
      <c r="C117" s="1" t="s">
        <v>142</v>
      </c>
      <c r="D117" s="7">
        <v>9372</v>
      </c>
      <c r="E117" s="7">
        <v>2225.36</v>
      </c>
      <c r="F117" s="30">
        <f t="shared" si="5"/>
        <v>0.23744771660264619</v>
      </c>
    </row>
    <row r="118" spans="2:6">
      <c r="B118" s="6" t="s">
        <v>162</v>
      </c>
      <c r="C118" s="1" t="s">
        <v>163</v>
      </c>
      <c r="D118" s="7">
        <v>126216</v>
      </c>
      <c r="E118" s="7">
        <v>0</v>
      </c>
      <c r="F118" s="30">
        <f t="shared" si="5"/>
        <v>0</v>
      </c>
    </row>
    <row r="119" spans="2:6">
      <c r="B119" s="6" t="s">
        <v>73</v>
      </c>
      <c r="C119" s="1" t="s">
        <v>72</v>
      </c>
      <c r="D119" s="7">
        <v>6673987</v>
      </c>
      <c r="E119" s="7">
        <v>4055124.08</v>
      </c>
      <c r="F119" s="30">
        <f t="shared" si="5"/>
        <v>0.60760143524403032</v>
      </c>
    </row>
    <row r="120" spans="2:6">
      <c r="B120" s="6" t="s">
        <v>113</v>
      </c>
      <c r="C120" s="1" t="s">
        <v>126</v>
      </c>
      <c r="D120" s="7">
        <v>92925</v>
      </c>
      <c r="E120" s="7">
        <v>78090.89</v>
      </c>
      <c r="F120" s="30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77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78</v>
      </c>
      <c r="C123" s="1" t="s">
        <v>80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104</v>
      </c>
      <c r="C124" s="1" t="s">
        <v>105</v>
      </c>
      <c r="D124" s="7">
        <v>0</v>
      </c>
      <c r="E124" s="7">
        <v>0</v>
      </c>
      <c r="F124" s="8">
        <v>0</v>
      </c>
    </row>
    <row r="125" spans="2:6" hidden="1">
      <c r="B125" s="6" t="s">
        <v>75</v>
      </c>
      <c r="C125" s="1" t="s">
        <v>74</v>
      </c>
      <c r="D125" s="7">
        <v>0</v>
      </c>
      <c r="E125" s="7">
        <v>0</v>
      </c>
      <c r="F125" s="8">
        <v>0</v>
      </c>
    </row>
    <row r="126" spans="2:6" hidden="1">
      <c r="B126" s="6" t="s">
        <v>38</v>
      </c>
      <c r="C126" s="1" t="s">
        <v>30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76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37</v>
      </c>
      <c r="C129" s="1" t="s">
        <v>29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73</v>
      </c>
      <c r="C130" s="1" t="s">
        <v>72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79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38</v>
      </c>
      <c r="C133" s="1" t="s">
        <v>30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92</v>
      </c>
      <c r="C134" s="1" t="s">
        <v>81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83</v>
      </c>
      <c r="C135" s="1" t="s">
        <v>82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84</v>
      </c>
      <c r="C136" s="1" t="s">
        <v>93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143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38</v>
      </c>
      <c r="C139" s="1" t="s">
        <v>30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85</v>
      </c>
      <c r="C140" s="1" t="s">
        <v>88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86</v>
      </c>
      <c r="C141" s="1" t="s">
        <v>89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87</v>
      </c>
      <c r="C142" s="1" t="s">
        <v>90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59" t="s">
        <v>96</v>
      </c>
      <c r="C144" s="59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6"/>
      <c r="E145" s="26"/>
      <c r="F145" s="27"/>
    </row>
    <row r="146" spans="2:6">
      <c r="B146" s="3"/>
      <c r="D146" s="28"/>
      <c r="E146" s="28"/>
      <c r="F146" s="23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  <mergeCell ref="B6:F6"/>
    <mergeCell ref="B7:F7"/>
    <mergeCell ref="D11:D13"/>
    <mergeCell ref="B15:C15"/>
    <mergeCell ref="B11:C13"/>
    <mergeCell ref="E11:E13"/>
    <mergeCell ref="F11:F13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 OPERAT III TRIM 07</vt:lpstr>
      <vt:lpstr>RESULTADOS OPERATIVOS en soles</vt:lpstr>
      <vt:lpstr>'RESULTADOS OPERATIVOS en soles'!Área_de_impresión</vt:lpstr>
      <vt:lpstr>'RESULT OPERAT III TRIM 07'!Títulos_a_imprimir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WinuE</cp:lastModifiedBy>
  <cp:lastPrinted>2008-10-21T21:22:13Z</cp:lastPrinted>
  <dcterms:created xsi:type="dcterms:W3CDTF">2002-12-26T22:27:14Z</dcterms:created>
  <dcterms:modified xsi:type="dcterms:W3CDTF">2009-03-05T00:40:08Z</dcterms:modified>
</cp:coreProperties>
</file>