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II TRIM 08" sheetId="6" r:id="rId1"/>
    <sheet name="RESULTADOS OPERATIVOS en soles" sheetId="4" state="hidden" r:id="rId2"/>
  </sheets>
  <definedNames>
    <definedName name="_xlnm.Print_Area" localSheetId="0">'RESULT OPERAT III TRIM 08'!#REF!</definedName>
    <definedName name="_xlnm.Print_Area" localSheetId="1">'RESULTADOS OPERATIVOS en soles'!$B$47:$F$144</definedName>
    <definedName name="_xlnm.Print_Titles" localSheetId="0">'RESULT OPERAT III TRIM 08'!$1:$9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E10" i="6"/>
  <c r="F10"/>
  <c r="E13"/>
  <c r="F13"/>
  <c r="G13" s="1"/>
  <c r="E14"/>
  <c r="F14"/>
  <c r="E15"/>
  <c r="F15"/>
  <c r="G15" s="1"/>
  <c r="E16"/>
  <c r="F16"/>
  <c r="E17"/>
  <c r="F17"/>
  <c r="G17" s="1"/>
  <c r="E18"/>
  <c r="F18"/>
  <c r="E19"/>
  <c r="F19"/>
  <c r="E20"/>
  <c r="F20"/>
  <c r="E21"/>
  <c r="F21"/>
  <c r="G21" s="1"/>
  <c r="E24"/>
  <c r="F24"/>
  <c r="E25"/>
  <c r="F25"/>
  <c r="E26"/>
  <c r="F26"/>
  <c r="E27"/>
  <c r="F27"/>
  <c r="E30"/>
  <c r="F30"/>
  <c r="E31"/>
  <c r="F31"/>
  <c r="E32"/>
  <c r="F32"/>
  <c r="G32"/>
  <c r="E33"/>
  <c r="F33"/>
  <c r="G33" s="1"/>
  <c r="E34"/>
  <c r="F34"/>
  <c r="E35"/>
  <c r="F35"/>
  <c r="G35" s="1"/>
  <c r="E36"/>
  <c r="F36"/>
  <c r="E37"/>
  <c r="F37"/>
  <c r="G37" s="1"/>
  <c r="E39"/>
  <c r="F39"/>
  <c r="E40"/>
  <c r="F40"/>
  <c r="E41"/>
  <c r="F41"/>
  <c r="E42"/>
  <c r="F42"/>
  <c r="E43"/>
  <c r="F43"/>
  <c r="G43"/>
  <c r="E44"/>
  <c r="F44"/>
  <c r="E45"/>
  <c r="F45"/>
  <c r="G45" s="1"/>
  <c r="E46"/>
  <c r="F46"/>
  <c r="G46" s="1"/>
  <c r="E47"/>
  <c r="F47"/>
  <c r="E48"/>
  <c r="F48"/>
  <c r="G48" s="1"/>
  <c r="E49"/>
  <c r="F49"/>
  <c r="E50"/>
  <c r="F50"/>
  <c r="G50" s="1"/>
  <c r="E51"/>
  <c r="F51"/>
  <c r="E52"/>
  <c r="F52"/>
  <c r="E53"/>
  <c r="F53"/>
  <c r="G53"/>
  <c r="E54"/>
  <c r="F54"/>
  <c r="G54" s="1"/>
  <c r="E55"/>
  <c r="F55"/>
  <c r="G55" s="1"/>
  <c r="E56"/>
  <c r="F56"/>
  <c r="E57"/>
  <c r="F57"/>
  <c r="E58"/>
  <c r="F58"/>
  <c r="G58" s="1"/>
  <c r="E59"/>
  <c r="F59"/>
  <c r="E62"/>
  <c r="F62"/>
  <c r="E63"/>
  <c r="F63"/>
  <c r="G63" s="1"/>
  <c r="E64"/>
  <c r="F64"/>
  <c r="E66"/>
  <c r="F66"/>
  <c r="G66"/>
  <c r="E67"/>
  <c r="F67"/>
  <c r="G67" s="1"/>
  <c r="E68"/>
  <c r="F68"/>
  <c r="E69"/>
  <c r="F69"/>
  <c r="G69" s="1"/>
  <c r="E72"/>
  <c r="F72"/>
  <c r="E73"/>
  <c r="F73"/>
  <c r="E74"/>
  <c r="F74"/>
  <c r="G74" s="1"/>
  <c r="E75"/>
  <c r="F75"/>
  <c r="E76"/>
  <c r="F76"/>
  <c r="E77"/>
  <c r="F77"/>
  <c r="G77" s="1"/>
  <c r="E78"/>
  <c r="F78"/>
  <c r="E80"/>
  <c r="F80"/>
  <c r="G80" s="1"/>
  <c r="E81"/>
  <c r="F81"/>
  <c r="G81" s="1"/>
  <c r="E82"/>
  <c r="F82"/>
  <c r="G82" s="1"/>
  <c r="E83"/>
  <c r="F83"/>
  <c r="E86"/>
  <c r="F86"/>
  <c r="E87"/>
  <c r="F87"/>
  <c r="E88"/>
  <c r="F88"/>
  <c r="E89"/>
  <c r="F89"/>
  <c r="E92"/>
  <c r="F92"/>
  <c r="E93"/>
  <c r="F93"/>
  <c r="E96"/>
  <c r="F96"/>
  <c r="E97"/>
  <c r="F97"/>
  <c r="E98"/>
  <c r="F98"/>
  <c r="E99"/>
  <c r="F99"/>
  <c r="G99"/>
  <c r="E102"/>
  <c r="F102"/>
  <c r="E103"/>
  <c r="F103"/>
  <c r="E104"/>
  <c r="F104"/>
  <c r="G104" s="1"/>
  <c r="E105"/>
  <c r="F105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38" i="6" s="1"/>
  <c r="F76" i="4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65" i="6" s="1"/>
  <c r="E61" s="1"/>
  <c r="E102" i="4"/>
  <c r="E98" s="1"/>
  <c r="F103"/>
  <c r="F104"/>
  <c r="F105"/>
  <c r="F106"/>
  <c r="F109"/>
  <c r="F110"/>
  <c r="F111"/>
  <c r="F112"/>
  <c r="F113"/>
  <c r="F114"/>
  <c r="F115"/>
  <c r="D116"/>
  <c r="D108"/>
  <c r="E116"/>
  <c r="F79" i="6"/>
  <c r="F117" i="4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F101" i="6"/>
  <c r="E101"/>
  <c r="G98"/>
  <c r="E95"/>
  <c r="F85"/>
  <c r="G83"/>
  <c r="F23"/>
  <c r="E23"/>
  <c r="G20"/>
  <c r="G16"/>
  <c r="G105"/>
  <c r="F95"/>
  <c r="G95" s="1"/>
  <c r="F91"/>
  <c r="E85"/>
  <c r="F71"/>
  <c r="G68"/>
  <c r="G42"/>
  <c r="G34"/>
  <c r="G27"/>
  <c r="F12"/>
  <c r="E12"/>
  <c r="D29" i="4"/>
  <c r="F32"/>
  <c r="F31"/>
  <c r="F30"/>
  <c r="F26"/>
  <c r="G101" i="6"/>
  <c r="G85"/>
  <c r="F132" i="4"/>
  <c r="F138"/>
  <c r="E108"/>
  <c r="F102"/>
  <c r="D98"/>
  <c r="D28"/>
  <c r="F75"/>
  <c r="E66"/>
  <c r="F60"/>
  <c r="F49"/>
  <c r="G103" i="6"/>
  <c r="G96"/>
  <c r="G86"/>
  <c r="E79"/>
  <c r="E71"/>
  <c r="G71" s="1"/>
  <c r="G73"/>
  <c r="F65"/>
  <c r="G62"/>
  <c r="G30"/>
  <c r="G25"/>
  <c r="G14"/>
  <c r="G23"/>
  <c r="E27" i="4"/>
  <c r="F108"/>
  <c r="E29"/>
  <c r="G79" i="6"/>
  <c r="F61"/>
  <c r="F29" i="4"/>
  <c r="G102" i="6"/>
  <c r="G76"/>
  <c r="G56"/>
  <c r="G52"/>
  <c r="G61" l="1"/>
  <c r="E91"/>
  <c r="G75"/>
  <c r="G59"/>
  <c r="G49"/>
  <c r="G40"/>
  <c r="G39"/>
  <c r="G26"/>
  <c r="G24"/>
  <c r="G12"/>
  <c r="G93"/>
  <c r="F66" i="4"/>
  <c r="D27"/>
  <c r="F27" s="1"/>
  <c r="D144"/>
  <c r="D23"/>
  <c r="F25"/>
  <c r="G91" i="6"/>
  <c r="E28" i="4"/>
  <c r="F98"/>
  <c r="E144"/>
  <c r="F144" s="1"/>
  <c r="F29" i="6"/>
  <c r="E38"/>
  <c r="E29" s="1"/>
  <c r="E107" s="1"/>
  <c r="G97"/>
  <c r="G78"/>
  <c r="G72"/>
  <c r="G64"/>
  <c r="G57"/>
  <c r="G51"/>
  <c r="G47"/>
  <c r="G41"/>
  <c r="G36"/>
  <c r="G31"/>
  <c r="G19"/>
  <c r="G18"/>
  <c r="G65"/>
  <c r="G29" l="1"/>
  <c r="F28" i="4"/>
  <c r="E23"/>
  <c r="F23" s="1"/>
  <c r="G38" i="6"/>
  <c r="F107"/>
  <c r="G107" s="1"/>
</calcChain>
</file>

<file path=xl/sharedStrings.xml><?xml version="1.0" encoding="utf-8"?>
<sst xmlns="http://schemas.openxmlformats.org/spreadsheetml/2006/main" count="385" uniqueCount="174">
  <si>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</si>
  <si>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</si>
  <si>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</si>
  <si>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</si>
  <si>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</si>
  <si>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</si>
  <si>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</si>
  <si>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</si>
  <si>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</si>
  <si>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</si>
  <si>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</si>
  <si>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</si>
  <si>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</si>
  <si>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</si>
  <si>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</si>
  <si>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</si>
  <si>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</si>
  <si>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</si>
  <si>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</si>
  <si>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</si>
  <si>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</si>
  <si>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</si>
  <si>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</si>
  <si>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</si>
  <si>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</si>
  <si>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GRUPO GENERICO / ESPECIFICA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</si>
  <si>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</si>
  <si>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</si>
  <si>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</si>
  <si>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</si>
  <si>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</si>
  <si>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</si>
  <si>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</si>
  <si>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</si>
  <si>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</si>
  <si>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</si>
  <si>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</si>
  <si>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</si>
  <si>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</si>
  <si>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</si>
  <si>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</si>
  <si>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</si>
  <si>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</si>
  <si>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</si>
  <si>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</si>
  <si>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</si>
  <si>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</si>
  <si>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</si>
  <si>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</si>
  <si>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</si>
  <si>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</si>
  <si>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</si>
  <si>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</si>
  <si>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</si>
  <si>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</si>
  <si>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</si>
  <si>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</si>
  <si>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</si>
  <si>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</si>
  <si>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</si>
  <si>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</si>
  <si>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</si>
  <si>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</si>
  <si>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</si>
  <si>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</si>
  <si>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</si>
  <si>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</si>
  <si>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</si>
  <si>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</si>
  <si>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</si>
  <si>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</si>
  <si>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</si>
  <si>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</si>
  <si>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</si>
  <si>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</si>
  <si>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</si>
  <si>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</si>
  <si>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</si>
  <si>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</si>
  <si>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</si>
  <si>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</si>
  <si>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</si>
  <si>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</si>
  <si>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</si>
  <si>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</si>
  <si>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</si>
  <si>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</si>
  <si>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</si>
  <si>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</si>
  <si>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</si>
  <si>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</si>
  <si>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</si>
  <si>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</si>
  <si>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</si>
  <si>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</si>
  <si>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</si>
  <si>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</si>
  <si>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</si>
  <si>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</si>
  <si>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</si>
  <si>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</si>
  <si>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</si>
  <si>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</si>
  <si>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</si>
  <si>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</si>
  <si>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</si>
  <si>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</si>
  <si>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</si>
  <si>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</si>
  <si>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</si>
  <si>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</si>
  <si>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</si>
  <si>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</si>
  <si>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</si>
  <si>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</si>
  <si>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</si>
  <si>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</si>
  <si>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</si>
  <si>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</si>
  <si>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</si>
  <si>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</si>
  <si>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</si>
  <si>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</si>
  <si>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</si>
  <si>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</si>
  <si>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</si>
  <si>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</si>
  <si>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</si>
  <si>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</si>
  <si>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</si>
  <si>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</si>
  <si>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</si>
  <si>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</si>
  <si>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</si>
  <si>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</si>
  <si>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</si>
  <si>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</si>
  <si>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</si>
  <si>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</si>
  <si>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</si>
  <si>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</si>
  <si>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</si>
  <si>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</si>
  <si>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</si>
  <si>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</si>
  <si>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</si>
  <si>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</si>
  <si>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</si>
  <si>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Instrumental Médico Quirúrguico y Odontológico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</si>
  <si>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</si>
  <si>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</si>
  <si>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</si>
  <si>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</si>
  <si>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</si>
  <si>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</si>
  <si>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</si>
  <si>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</si>
  <si>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</si>
  <si>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</si>
  <si>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</si>
  <si>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</si>
  <si>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</si>
  <si>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</si>
  <si>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</si>
  <si>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</si>
  <si>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</si>
  <si>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</si>
  <si>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</si>
  <si>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</si>
  <si>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</si>
  <si>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AL III TRIMESTRE 2008</t>
  </si>
  <si>
    <t>EJECUCION AL    III TRIMESTRE</t>
  </si>
  <si>
    <t>POR FUENTE DE FINANCIAMIENTO AL III TRIMESTRE 2008</t>
  </si>
  <si>
    <t>EJECUCION AL         III TRIMESTRE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</si>
</sst>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0.000%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1" applyNumberFormat="1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H1456"/>
  <sheetViews>
    <sheetView tabSelected="1" zoomScaleSheetLayoutView="100" workbookViewId="0">
      <selection activeCell="E13" sqref="E13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7" ht="12.75" customHeight="1">
      <c r="B1" s="47" t="s">
        <v>95</v>
      </c>
      <c r="C1" s="47"/>
      <c r="D1" s="47"/>
      <c r="E1" s="47"/>
      <c r="F1" s="47"/>
      <c r="G1" s="47"/>
    </row>
    <row r="2" spans="2:7" ht="12.75" customHeight="1">
      <c r="B2" s="47" t="s">
        <v>170</v>
      </c>
      <c r="C2" s="47"/>
      <c r="D2" s="47"/>
      <c r="E2" s="47"/>
      <c r="F2" s="47"/>
      <c r="G2" s="47"/>
    </row>
    <row r="3" spans="2:7" ht="12.75" customHeight="1">
      <c r="B3" s="47" t="s">
        <v>98</v>
      </c>
      <c r="C3" s="47"/>
      <c r="D3" s="47"/>
      <c r="E3" s="47"/>
      <c r="F3" s="47"/>
      <c r="G3" s="47"/>
    </row>
    <row r="5" spans="2:7">
      <c r="B5" s="2" t="s">
        <v>2</v>
      </c>
    </row>
    <row r="6" spans="2:7" ht="11.25" customHeight="1">
      <c r="B6" s="43" t="s">
        <v>25</v>
      </c>
      <c r="C6" s="43"/>
      <c r="D6" s="43"/>
      <c r="E6" s="43" t="s">
        <v>107</v>
      </c>
      <c r="F6" s="43" t="s">
        <v>171</v>
      </c>
      <c r="G6" s="43" t="s">
        <v>3</v>
      </c>
    </row>
    <row r="7" spans="2:7" ht="11.25" customHeight="1">
      <c r="B7" s="48"/>
      <c r="C7" s="48"/>
      <c r="D7" s="48"/>
      <c r="E7" s="44"/>
      <c r="F7" s="44"/>
      <c r="G7" s="44"/>
    </row>
    <row r="8" spans="2:7" ht="11.25" customHeight="1">
      <c r="B8" s="49"/>
      <c r="C8" s="49"/>
      <c r="D8" s="49"/>
      <c r="E8" s="45"/>
      <c r="F8" s="45"/>
      <c r="G8" s="45"/>
    </row>
    <row r="9" spans="2:7" ht="11.25" customHeight="1">
      <c r="C9" s="3"/>
    </row>
    <row r="10" spans="2:7">
      <c r="B10" s="15" t="s">
        <v>92</v>
      </c>
      <c r="C10" s="16"/>
      <c r="D10" s="17"/>
      <c r="E10" s="18">
        <f>+'RESULTADOS OPERATIVOS en soles'!D47/1000</f>
        <v>225999.72500000001</v>
      </c>
      <c r="F10" s="18">
        <f>+'RESULTADOS OPERATIVOS en soles'!E47/1000</f>
        <v>0</v>
      </c>
      <c r="G10" s="19">
        <v>0</v>
      </c>
    </row>
    <row r="11" spans="2:7">
      <c r="B11" s="22"/>
      <c r="C11" s="23"/>
      <c r="D11" s="24"/>
      <c r="E11" s="25"/>
      <c r="F11" s="25"/>
      <c r="G11" s="26"/>
    </row>
    <row r="12" spans="2:7">
      <c r="B12" s="20" t="s">
        <v>56</v>
      </c>
      <c r="C12" s="20"/>
      <c r="D12" s="20"/>
      <c r="E12" s="18">
        <f>SUM(E13:E21)</f>
        <v>43798.2</v>
      </c>
      <c r="F12" s="18">
        <f>SUM(F13:F21)</f>
        <v>24693.160790000002</v>
      </c>
      <c r="G12" s="19">
        <f t="shared" ref="G12:G19" si="0">+F12/E12</f>
        <v>0.56379396390719261</v>
      </c>
    </row>
    <row r="13" spans="2:7">
      <c r="C13" s="6" t="s">
        <v>33</v>
      </c>
      <c r="D13" s="1" t="s">
        <v>55</v>
      </c>
      <c r="E13" s="7">
        <f>+'RESULTADOS OPERATIVOS en soles'!D50/1000</f>
        <v>4734.4679999999998</v>
      </c>
      <c r="F13" s="7">
        <f>+'RESULTADOS OPERATIVOS en soles'!E50/1000</f>
        <v>3609.2304300000001</v>
      </c>
      <c r="G13" s="8">
        <f t="shared" si="0"/>
        <v>0.7623307264934519</v>
      </c>
    </row>
    <row r="14" spans="2:7">
      <c r="C14" s="6" t="s">
        <v>34</v>
      </c>
      <c r="D14" s="1" t="s">
        <v>26</v>
      </c>
      <c r="E14" s="7">
        <f>+'RESULTADOS OPERATIVOS en soles'!D51/1000</f>
        <v>10.86</v>
      </c>
      <c r="F14" s="7">
        <f>+'RESULTADOS OPERATIVOS en soles'!E51/1000</f>
        <v>8.1498600000000003</v>
      </c>
      <c r="G14" s="8">
        <f t="shared" si="0"/>
        <v>0.7504475138121548</v>
      </c>
    </row>
    <row r="15" spans="2:7">
      <c r="C15" s="6" t="s">
        <v>35</v>
      </c>
      <c r="D15" s="1" t="s">
        <v>27</v>
      </c>
      <c r="E15" s="7">
        <f>+'RESULTADOS OPERATIVOS en soles'!D52/1000</f>
        <v>872.28</v>
      </c>
      <c r="F15" s="7">
        <f>+'RESULTADOS OPERATIVOS en soles'!E52/1000</f>
        <v>391.37218999999999</v>
      </c>
      <c r="G15" s="8">
        <f t="shared" si="0"/>
        <v>0.44867724813133397</v>
      </c>
    </row>
    <row r="16" spans="2:7">
      <c r="C16" s="6" t="s">
        <v>36</v>
      </c>
      <c r="D16" s="1" t="s">
        <v>28</v>
      </c>
      <c r="E16" s="7">
        <f>+'RESULTADOS OPERATIVOS en soles'!D53/1000</f>
        <v>502.04</v>
      </c>
      <c r="F16" s="7">
        <f>+'RESULTADOS OPERATIVOS en soles'!E53/1000</f>
        <v>369.87842999999998</v>
      </c>
      <c r="G16" s="8">
        <f t="shared" si="0"/>
        <v>0.73675091626165234</v>
      </c>
    </row>
    <row r="17" spans="2:8">
      <c r="C17" s="6" t="s">
        <v>37</v>
      </c>
      <c r="D17" s="1" t="s">
        <v>29</v>
      </c>
      <c r="E17" s="7">
        <f>+'RESULTADOS OPERATIVOS en soles'!D54/1000</f>
        <v>13.362</v>
      </c>
      <c r="F17" s="7">
        <f>+'RESULTADOS OPERATIVOS en soles'!E54/1000</f>
        <v>11.412430000000001</v>
      </c>
      <c r="G17" s="8">
        <f t="shared" si="0"/>
        <v>0.85409594372099984</v>
      </c>
    </row>
    <row r="18" spans="2:8">
      <c r="C18" s="6" t="s">
        <v>110</v>
      </c>
      <c r="D18" s="1" t="s">
        <v>111</v>
      </c>
      <c r="E18" s="7">
        <f>+'RESULTADOS OPERATIVOS en soles'!D55/1000</f>
        <v>334.4</v>
      </c>
      <c r="F18" s="7">
        <f>+'RESULTADOS OPERATIVOS en soles'!E55/1000</f>
        <v>234.88445000000002</v>
      </c>
      <c r="G18" s="8">
        <f t="shared" si="0"/>
        <v>0.70240565191387572</v>
      </c>
    </row>
    <row r="19" spans="2:8">
      <c r="C19" s="6" t="s">
        <v>38</v>
      </c>
      <c r="D19" s="1" t="s">
        <v>30</v>
      </c>
      <c r="E19" s="7">
        <f>+'RESULTADOS OPERATIVOS en soles'!D56/1000</f>
        <v>37184.980000000003</v>
      </c>
      <c r="F19" s="7">
        <f>+'RESULTADOS OPERATIVOS en soles'!E56/1000</f>
        <v>19922.990460000001</v>
      </c>
      <c r="G19" s="8">
        <f t="shared" si="0"/>
        <v>0.53578058829129394</v>
      </c>
    </row>
    <row r="20" spans="2:8">
      <c r="C20" s="6" t="s">
        <v>39</v>
      </c>
      <c r="D20" s="1" t="s">
        <v>31</v>
      </c>
      <c r="E20" s="7">
        <f>+'RESULTADOS OPERATIVOS en soles'!D57/1000</f>
        <v>3.8690000000000002</v>
      </c>
      <c r="F20" s="7">
        <f>+'RESULTADOS OPERATIVOS en soles'!E57/1000</f>
        <v>3.86896</v>
      </c>
      <c r="G20" s="8">
        <f>+F20/E20</f>
        <v>0.99998966141121726</v>
      </c>
    </row>
    <row r="21" spans="2:8">
      <c r="C21" s="6" t="s">
        <v>166</v>
      </c>
      <c r="D21" s="1" t="s">
        <v>167</v>
      </c>
      <c r="E21" s="7">
        <f>+'RESULTADOS OPERATIVOS en soles'!D58/1000</f>
        <v>141.941</v>
      </c>
      <c r="F21" s="7">
        <f>+'RESULTADOS OPERATIVOS en soles'!E58/1000</f>
        <v>141.37357999999998</v>
      </c>
      <c r="G21" s="8">
        <f>+F21/E21</f>
        <v>0.99600242354217583</v>
      </c>
    </row>
    <row r="22" spans="2:8">
      <c r="C22" s="6"/>
      <c r="E22" s="7"/>
      <c r="F22" s="7"/>
    </row>
    <row r="23" spans="2:8">
      <c r="B23" s="20" t="s">
        <v>57</v>
      </c>
      <c r="C23" s="16"/>
      <c r="D23" s="17"/>
      <c r="E23" s="18">
        <f>SUM(E24:E27)</f>
        <v>30961</v>
      </c>
      <c r="F23" s="18">
        <f>SUM(F24:F27)</f>
        <v>20617.77</v>
      </c>
      <c r="G23" s="19">
        <f>+F23/E23</f>
        <v>0.66592713413649429</v>
      </c>
    </row>
    <row r="24" spans="2:8">
      <c r="C24" s="6" t="s">
        <v>40</v>
      </c>
      <c r="D24" s="1" t="s">
        <v>32</v>
      </c>
      <c r="E24" s="7">
        <f>+'RESULTADOS OPERATIVOS en soles'!D61/1000</f>
        <v>27583.103999999999</v>
      </c>
      <c r="F24" s="7">
        <f>+'RESULTADOS OPERATIVOS en soles'!E61/1000</f>
        <v>18818.946670000001</v>
      </c>
      <c r="G24" s="8">
        <f>+F24/E24</f>
        <v>0.6822635577924806</v>
      </c>
    </row>
    <row r="25" spans="2:8">
      <c r="C25" s="6" t="s">
        <v>110</v>
      </c>
      <c r="D25" s="1" t="s">
        <v>111</v>
      </c>
      <c r="E25" s="7">
        <f>+'RESULTADOS OPERATIVOS en soles'!D62/1000</f>
        <v>2267.4</v>
      </c>
      <c r="F25" s="7">
        <f>+'RESULTADOS OPERATIVOS en soles'!E62/1000</f>
        <v>1366.4766000000002</v>
      </c>
      <c r="G25" s="8">
        <f>+F25/E25</f>
        <v>0.60266234453559153</v>
      </c>
    </row>
    <row r="26" spans="2:8">
      <c r="C26" s="6" t="s">
        <v>38</v>
      </c>
      <c r="D26" s="1" t="s">
        <v>30</v>
      </c>
      <c r="E26" s="7">
        <f>+'RESULTADOS OPERATIVOS en soles'!D63/1000</f>
        <v>173.89599999999999</v>
      </c>
      <c r="F26" s="7">
        <f>+'RESULTADOS OPERATIVOS en soles'!E63/1000</f>
        <v>112.71822</v>
      </c>
      <c r="G26" s="8">
        <f>+F26/E26</f>
        <v>0.64819328794221842</v>
      </c>
    </row>
    <row r="27" spans="2:8">
      <c r="C27" s="6" t="s">
        <v>39</v>
      </c>
      <c r="D27" s="1" t="s">
        <v>31</v>
      </c>
      <c r="E27" s="7">
        <f>+'RESULTADOS OPERATIVOS en soles'!D64/1000</f>
        <v>936.6</v>
      </c>
      <c r="F27" s="7">
        <f>+'RESULTADOS OPERATIVOS en soles'!E64/1000</f>
        <v>319.62851000000001</v>
      </c>
      <c r="G27" s="8">
        <f>+F27/E27</f>
        <v>0.34126469143711297</v>
      </c>
    </row>
    <row r="28" spans="2:8">
      <c r="C28" s="14"/>
      <c r="D28" s="2"/>
      <c r="E28" s="7"/>
      <c r="F28" s="7"/>
    </row>
    <row r="29" spans="2:8">
      <c r="B29" s="20" t="s">
        <v>58</v>
      </c>
      <c r="C29" s="16"/>
      <c r="D29" s="20"/>
      <c r="E29" s="18">
        <f>SUM(E30:E59)</f>
        <v>113789.05199999995</v>
      </c>
      <c r="F29" s="18">
        <f>SUM(F30:F59)</f>
        <v>67623.987480000025</v>
      </c>
      <c r="G29" s="19">
        <f t="shared" ref="G29:G59" si="1">+F29/E29</f>
        <v>0.59429256410361919</v>
      </c>
    </row>
    <row r="30" spans="2:8">
      <c r="C30" s="6" t="s">
        <v>48</v>
      </c>
      <c r="D30" s="1" t="s">
        <v>41</v>
      </c>
      <c r="E30" s="7">
        <f>+'RESULTADOS OPERATIVOS en soles'!D67/1000</f>
        <v>1465.2639999999999</v>
      </c>
      <c r="F30" s="7">
        <f>+'RESULTADOS OPERATIVOS en soles'!E67/1000</f>
        <v>595.00820999999996</v>
      </c>
      <c r="G30" s="8">
        <f t="shared" si="1"/>
        <v>0.40607577201105055</v>
      </c>
      <c r="H30" s="7"/>
    </row>
    <row r="31" spans="2:8">
      <c r="C31" s="6" t="s">
        <v>49</v>
      </c>
      <c r="D31" s="1" t="s">
        <v>42</v>
      </c>
      <c r="E31" s="7">
        <f>+'RESULTADOS OPERATIVOS en soles'!D68/1000</f>
        <v>778.69899999999996</v>
      </c>
      <c r="F31" s="7">
        <f>+'RESULTADOS OPERATIVOS en soles'!E68/1000</f>
        <v>557.75976000000003</v>
      </c>
      <c r="G31" s="8">
        <f t="shared" si="1"/>
        <v>0.71627131921320053</v>
      </c>
    </row>
    <row r="32" spans="2:8">
      <c r="C32" s="6" t="s">
        <v>60</v>
      </c>
      <c r="D32" s="1" t="s">
        <v>59</v>
      </c>
      <c r="E32" s="7">
        <f>+'RESULTADOS OPERATIVOS en soles'!D69/1000</f>
        <v>297.10000000000002</v>
      </c>
      <c r="F32" s="7">
        <f>+'RESULTADOS OPERATIVOS en soles'!E69/1000</f>
        <v>159.43761999999998</v>
      </c>
      <c r="G32" s="8">
        <f t="shared" si="1"/>
        <v>0.53664631437226518</v>
      </c>
    </row>
    <row r="33" spans="3:7">
      <c r="C33" s="6" t="s">
        <v>50</v>
      </c>
      <c r="D33" s="1" t="s">
        <v>137</v>
      </c>
      <c r="E33" s="7">
        <f>+'RESULTADOS OPERATIVOS en soles'!D70/1000</f>
        <v>290.54000000000002</v>
      </c>
      <c r="F33" s="7">
        <f>+'RESULTADOS OPERATIVOS en soles'!E70/1000</f>
        <v>152.40347</v>
      </c>
      <c r="G33" s="8">
        <f t="shared" si="1"/>
        <v>0.52455245405107731</v>
      </c>
    </row>
    <row r="34" spans="3:7">
      <c r="C34" s="6" t="s">
        <v>51</v>
      </c>
      <c r="D34" s="1" t="s">
        <v>44</v>
      </c>
      <c r="E34" s="7">
        <f>+'RESULTADOS OPERATIVOS en soles'!D71/1000</f>
        <v>28486.812000000002</v>
      </c>
      <c r="F34" s="7">
        <f>+'RESULTADOS OPERATIVOS en soles'!E71/1000</f>
        <v>18219.070239999997</v>
      </c>
      <c r="G34" s="8">
        <f t="shared" si="1"/>
        <v>0.63956157115790968</v>
      </c>
    </row>
    <row r="35" spans="3:7">
      <c r="C35" s="6" t="s">
        <v>62</v>
      </c>
      <c r="D35" s="1" t="s">
        <v>61</v>
      </c>
      <c r="E35" s="7">
        <f>+'RESULTADOS OPERATIVOS en soles'!D72/1000</f>
        <v>629.70000000000005</v>
      </c>
      <c r="F35" s="7">
        <f>+'RESULTADOS OPERATIVOS en soles'!E72/1000</f>
        <v>367.12387000000001</v>
      </c>
      <c r="G35" s="8">
        <f t="shared" si="1"/>
        <v>0.58301392726695245</v>
      </c>
    </row>
    <row r="36" spans="3:7">
      <c r="C36" s="6" t="s">
        <v>52</v>
      </c>
      <c r="D36" s="1" t="s">
        <v>45</v>
      </c>
      <c r="E36" s="7">
        <f>+'RESULTADOS OPERATIVOS en soles'!D73/1000</f>
        <v>7887.6350000000002</v>
      </c>
      <c r="F36" s="7">
        <f>+'RESULTADOS OPERATIVOS en soles'!E73/1000</f>
        <v>554.68031999999994</v>
      </c>
      <c r="G36" s="8">
        <f t="shared" si="1"/>
        <v>7.0322767217296425E-2</v>
      </c>
    </row>
    <row r="37" spans="3:7">
      <c r="C37" s="6" t="s">
        <v>53</v>
      </c>
      <c r="D37" s="1" t="s">
        <v>46</v>
      </c>
      <c r="E37" s="7">
        <f>+'RESULTADOS OPERATIVOS en soles'!D74/1000</f>
        <v>1332.6479999999999</v>
      </c>
      <c r="F37" s="7">
        <f>+'RESULTADOS OPERATIVOS en soles'!E74/1000</f>
        <v>470.88317999999998</v>
      </c>
      <c r="G37" s="8">
        <f t="shared" si="1"/>
        <v>0.35334400381796244</v>
      </c>
    </row>
    <row r="38" spans="3:7">
      <c r="C38" s="6" t="s">
        <v>65</v>
      </c>
      <c r="D38" s="1" t="s">
        <v>63</v>
      </c>
      <c r="E38" s="7">
        <f>+'RESULTADOS OPERATIVOS en soles'!D75/1000</f>
        <v>49865.271000000001</v>
      </c>
      <c r="F38" s="7">
        <f>+'RESULTADOS OPERATIVOS en soles'!E75/1000</f>
        <v>34689.260439999998</v>
      </c>
      <c r="G38" s="8">
        <f t="shared" si="1"/>
        <v>0.69565971956715122</v>
      </c>
    </row>
    <row r="39" spans="3:7">
      <c r="C39" s="6" t="s">
        <v>66</v>
      </c>
      <c r="D39" s="1" t="s">
        <v>64</v>
      </c>
      <c r="E39" s="7">
        <f>+'RESULTADOS OPERATIVOS en soles'!D76/1000</f>
        <v>2706.366</v>
      </c>
      <c r="F39" s="7">
        <f>+'RESULTADOS OPERATIVOS en soles'!E76/1000</f>
        <v>2094.6984600000001</v>
      </c>
      <c r="G39" s="8">
        <f t="shared" si="1"/>
        <v>0.7739893495558251</v>
      </c>
    </row>
    <row r="40" spans="3:7">
      <c r="C40" s="6" t="s">
        <v>54</v>
      </c>
      <c r="D40" s="1" t="s">
        <v>47</v>
      </c>
      <c r="E40" s="7">
        <f>+'RESULTADOS OPERATIVOS en soles'!D77/1000</f>
        <v>12669.146000000001</v>
      </c>
      <c r="F40" s="7">
        <f>+'RESULTADOS OPERATIVOS en soles'!E77/1000</f>
        <v>6143.0521100000005</v>
      </c>
      <c r="G40" s="8">
        <f t="shared" si="1"/>
        <v>0.48488288871246732</v>
      </c>
    </row>
    <row r="41" spans="3:7">
      <c r="C41" s="6" t="s">
        <v>112</v>
      </c>
      <c r="D41" s="1" t="s">
        <v>126</v>
      </c>
      <c r="E41" s="7">
        <f>+'RESULTADOS OPERATIVOS en soles'!D78/1000</f>
        <v>29.04</v>
      </c>
      <c r="F41" s="7">
        <f>+'RESULTADOS OPERATIVOS en soles'!E78/1000</f>
        <v>27.837299999999999</v>
      </c>
      <c r="G41" s="8">
        <f t="shared" si="1"/>
        <v>0.95858471074380169</v>
      </c>
    </row>
    <row r="42" spans="3:7">
      <c r="C42" s="6" t="s">
        <v>161</v>
      </c>
      <c r="D42" s="1" t="s">
        <v>163</v>
      </c>
      <c r="E42" s="7">
        <f>+'RESULTADOS OPERATIVOS en soles'!D79/1000</f>
        <v>0.31</v>
      </c>
      <c r="F42" s="7">
        <f>+'RESULTADOS OPERATIVOS en soles'!E79/1000</f>
        <v>5.5E-2</v>
      </c>
      <c r="G42" s="8">
        <f t="shared" si="1"/>
        <v>0.17741935483870969</v>
      </c>
    </row>
    <row r="43" spans="3:7">
      <c r="C43" s="6" t="s">
        <v>147</v>
      </c>
      <c r="D43" s="1" t="s">
        <v>148</v>
      </c>
      <c r="E43" s="7">
        <f>+'RESULTADOS OPERATIVOS en soles'!D80/1000</f>
        <v>0.01</v>
      </c>
      <c r="F43" s="7">
        <f>+'RESULTADOS OPERATIVOS en soles'!E80/1000</f>
        <v>9.1999999999999998E-3</v>
      </c>
      <c r="G43" s="8">
        <f t="shared" si="1"/>
        <v>0.91999999999999993</v>
      </c>
    </row>
    <row r="44" spans="3:7">
      <c r="C44" s="6" t="s">
        <v>149</v>
      </c>
      <c r="D44" s="1" t="s">
        <v>150</v>
      </c>
      <c r="E44" s="7">
        <f>+'RESULTADOS OPERATIVOS en soles'!D81/1000</f>
        <v>0.5</v>
      </c>
      <c r="F44" s="7">
        <f>+'RESULTADOS OPERATIVOS en soles'!E81/1000</f>
        <v>0.19</v>
      </c>
      <c r="G44" s="8">
        <v>0</v>
      </c>
    </row>
    <row r="45" spans="3:7">
      <c r="C45" s="6" t="s">
        <v>113</v>
      </c>
      <c r="D45" s="1" t="s">
        <v>143</v>
      </c>
      <c r="E45" s="7">
        <f>+'RESULTADOS OPERATIVOS en soles'!D82/1000</f>
        <v>803.13699999999994</v>
      </c>
      <c r="F45" s="7">
        <f>+'RESULTADOS OPERATIVOS en soles'!E82/1000</f>
        <v>516.81092999999998</v>
      </c>
      <c r="G45" s="8">
        <f t="shared" si="1"/>
        <v>0.64349037586364466</v>
      </c>
    </row>
    <row r="46" spans="3:7">
      <c r="C46" s="6" t="s">
        <v>114</v>
      </c>
      <c r="D46" s="1" t="s">
        <v>127</v>
      </c>
      <c r="E46" s="7">
        <f>+'RESULTADOS OPERATIVOS en soles'!D83/1000</f>
        <v>1273.93</v>
      </c>
      <c r="F46" s="7">
        <f>+'RESULTADOS OPERATIVOS en soles'!E83/1000</f>
        <v>614.59296999999992</v>
      </c>
      <c r="G46" s="8">
        <f t="shared" si="1"/>
        <v>0.48243857197805207</v>
      </c>
    </row>
    <row r="47" spans="3:7">
      <c r="C47" s="6" t="s">
        <v>151</v>
      </c>
      <c r="D47" s="1" t="s">
        <v>152</v>
      </c>
      <c r="E47" s="7">
        <f>+'RESULTADOS OPERATIVOS en soles'!D84/1000</f>
        <v>15.96</v>
      </c>
      <c r="F47" s="7">
        <f>+'RESULTADOS OPERATIVOS en soles'!E84/1000</f>
        <v>10.785200000000001</v>
      </c>
      <c r="G47" s="8">
        <f t="shared" si="1"/>
        <v>0.67576441102756901</v>
      </c>
    </row>
    <row r="48" spans="3:7">
      <c r="C48" s="6" t="s">
        <v>153</v>
      </c>
      <c r="D48" s="1" t="s">
        <v>154</v>
      </c>
      <c r="E48" s="7">
        <f>+'RESULTADOS OPERATIVOS en soles'!D85/1000</f>
        <v>11.41</v>
      </c>
      <c r="F48" s="7">
        <f>+'RESULTADOS OPERATIVOS en soles'!E85/1000</f>
        <v>5.5391000000000004</v>
      </c>
      <c r="G48" s="8">
        <f t="shared" si="1"/>
        <v>0.48546012269938654</v>
      </c>
    </row>
    <row r="49" spans="2:7">
      <c r="C49" s="6" t="s">
        <v>115</v>
      </c>
      <c r="D49" s="1" t="s">
        <v>128</v>
      </c>
      <c r="E49" s="7">
        <f>+'RESULTADOS OPERATIVOS en soles'!D86/1000</f>
        <v>1122.26</v>
      </c>
      <c r="F49" s="7">
        <f>+'RESULTADOS OPERATIVOS en soles'!E86/1000</f>
        <v>786.76943999999992</v>
      </c>
      <c r="G49" s="8">
        <f t="shared" si="1"/>
        <v>0.70105807923297625</v>
      </c>
    </row>
    <row r="50" spans="2:7">
      <c r="C50" s="6" t="s">
        <v>116</v>
      </c>
      <c r="D50" s="1" t="s">
        <v>129</v>
      </c>
      <c r="E50" s="7">
        <f>+'RESULTADOS OPERATIVOS en soles'!D87/1000</f>
        <v>110.3</v>
      </c>
      <c r="F50" s="7">
        <f>+'RESULTADOS OPERATIVOS en soles'!E87/1000</f>
        <v>69.756679999999989</v>
      </c>
      <c r="G50" s="8">
        <f t="shared" si="1"/>
        <v>0.63242683590208515</v>
      </c>
    </row>
    <row r="51" spans="2:7">
      <c r="C51" s="6" t="s">
        <v>117</v>
      </c>
      <c r="D51" s="1" t="s">
        <v>130</v>
      </c>
      <c r="E51" s="7">
        <f>+'RESULTADOS OPERATIVOS en soles'!D88/1000</f>
        <v>1194.3900000000001</v>
      </c>
      <c r="F51" s="7">
        <f>+'RESULTADOS OPERATIVOS en soles'!E88/1000</f>
        <v>428.73338000000001</v>
      </c>
      <c r="G51" s="8">
        <f t="shared" si="1"/>
        <v>0.35895593566590472</v>
      </c>
    </row>
    <row r="52" spans="2:7">
      <c r="C52" s="6" t="s">
        <v>118</v>
      </c>
      <c r="D52" s="1" t="s">
        <v>131</v>
      </c>
      <c r="E52" s="7">
        <f>+'RESULTADOS OPERATIVOS en soles'!D89/1000</f>
        <v>700.94</v>
      </c>
      <c r="F52" s="7">
        <f>+'RESULTADOS OPERATIVOS en soles'!E89/1000</f>
        <v>445.18566999999996</v>
      </c>
      <c r="G52" s="8">
        <f t="shared" si="1"/>
        <v>0.63512664422061793</v>
      </c>
    </row>
    <row r="53" spans="2:7">
      <c r="C53" s="6" t="s">
        <v>119</v>
      </c>
      <c r="D53" s="1" t="s">
        <v>132</v>
      </c>
      <c r="E53" s="7">
        <f>+'RESULTADOS OPERATIVOS en soles'!D90/1000</f>
        <v>347.75299999999999</v>
      </c>
      <c r="F53" s="7">
        <f>+'RESULTADOS OPERATIVOS en soles'!E90/1000</f>
        <v>280.68622999999997</v>
      </c>
      <c r="G53" s="8">
        <f t="shared" si="1"/>
        <v>0.80714251207034871</v>
      </c>
    </row>
    <row r="54" spans="2:7">
      <c r="C54" s="6" t="s">
        <v>120</v>
      </c>
      <c r="D54" s="1" t="s">
        <v>133</v>
      </c>
      <c r="E54" s="7">
        <f>+'RESULTADOS OPERATIVOS en soles'!D91/1000</f>
        <v>129.19999999999999</v>
      </c>
      <c r="F54" s="7">
        <f>+'RESULTADOS OPERATIVOS en soles'!E91/1000</f>
        <v>44.8</v>
      </c>
      <c r="G54" s="8">
        <f t="shared" si="1"/>
        <v>0.34674922600619196</v>
      </c>
    </row>
    <row r="55" spans="2:7">
      <c r="C55" s="6" t="s">
        <v>121</v>
      </c>
      <c r="D55" s="1" t="s">
        <v>134</v>
      </c>
      <c r="E55" s="7">
        <f>+'RESULTADOS OPERATIVOS en soles'!D92/1000</f>
        <v>1008.021</v>
      </c>
      <c r="F55" s="7">
        <f>+'RESULTADOS OPERATIVOS en soles'!E92/1000</f>
        <v>250.38374999999999</v>
      </c>
      <c r="G55" s="8">
        <f t="shared" si="1"/>
        <v>0.24839140256006573</v>
      </c>
    </row>
    <row r="56" spans="2:7">
      <c r="C56" s="6" t="s">
        <v>122</v>
      </c>
      <c r="D56" s="1" t="s">
        <v>135</v>
      </c>
      <c r="E56" s="7">
        <f>+'RESULTADOS OPERATIVOS en soles'!D93/1000</f>
        <v>65.498999999999995</v>
      </c>
      <c r="F56" s="7">
        <f>+'RESULTADOS OPERATIVOS en soles'!E93/1000</f>
        <v>0</v>
      </c>
      <c r="G56" s="8">
        <f t="shared" si="1"/>
        <v>0</v>
      </c>
    </row>
    <row r="57" spans="2:7">
      <c r="C57" s="6" t="s">
        <v>123</v>
      </c>
      <c r="D57" s="1" t="s">
        <v>138</v>
      </c>
      <c r="E57" s="7">
        <f>+'RESULTADOS OPERATIVOS en soles'!D94/1000</f>
        <v>253.05</v>
      </c>
      <c r="F57" s="7">
        <f>+'RESULTADOS OPERATIVOS en soles'!E94/1000</f>
        <v>35.178919999999998</v>
      </c>
      <c r="G57" s="8">
        <f t="shared" si="1"/>
        <v>0.13901964038727524</v>
      </c>
    </row>
    <row r="58" spans="2:7">
      <c r="C58" s="6" t="s">
        <v>124</v>
      </c>
      <c r="D58" s="1" t="s">
        <v>139</v>
      </c>
      <c r="E58" s="7">
        <f>+'RESULTADOS OPERATIVOS en soles'!D95/1000</f>
        <v>5.15</v>
      </c>
      <c r="F58" s="7">
        <f>+'RESULTADOS OPERATIVOS en soles'!E95/1000</f>
        <v>2.6</v>
      </c>
      <c r="G58" s="8">
        <f t="shared" si="1"/>
        <v>0.50485436893203883</v>
      </c>
    </row>
    <row r="59" spans="2:7">
      <c r="C59" s="6" t="s">
        <v>125</v>
      </c>
      <c r="D59" s="1" t="s">
        <v>140</v>
      </c>
      <c r="E59" s="7">
        <f>+'RESULTADOS OPERATIVOS en soles'!D96/1000</f>
        <v>309.01100000000002</v>
      </c>
      <c r="F59" s="7">
        <f>+'RESULTADOS OPERATIVOS en soles'!E96/1000</f>
        <v>100.69602999999999</v>
      </c>
      <c r="G59" s="8">
        <f t="shared" si="1"/>
        <v>0.32586551935044378</v>
      </c>
    </row>
    <row r="60" spans="2:7">
      <c r="C60" s="6"/>
      <c r="E60" s="7"/>
      <c r="F60" s="7"/>
    </row>
    <row r="61" spans="2:7">
      <c r="B61" s="20" t="s">
        <v>67</v>
      </c>
      <c r="C61" s="17"/>
      <c r="D61" s="17"/>
      <c r="E61" s="18">
        <f>SUM(E62:E69)</f>
        <v>253711.17899999997</v>
      </c>
      <c r="F61" s="18">
        <f>SUM(F62:F69)</f>
        <v>99472.556059999988</v>
      </c>
      <c r="G61" s="19">
        <f t="shared" ref="G61:G69" si="2">+F61/E61</f>
        <v>0.39207005561233071</v>
      </c>
    </row>
    <row r="62" spans="2:7">
      <c r="C62" s="6" t="s">
        <v>68</v>
      </c>
      <c r="D62" s="1" t="s">
        <v>70</v>
      </c>
      <c r="E62" s="7">
        <f>+'RESULTADOS OPERATIVOS en soles'!D99/1000</f>
        <v>8797.58</v>
      </c>
      <c r="F62" s="7">
        <f>+'RESULTADOS OPERATIVOS en soles'!E99/1000</f>
        <v>5260.44866</v>
      </c>
      <c r="G62" s="8">
        <f t="shared" si="2"/>
        <v>0.59794269105822284</v>
      </c>
    </row>
    <row r="63" spans="2:7">
      <c r="C63" s="6" t="s">
        <v>141</v>
      </c>
      <c r="D63" s="1" t="s">
        <v>142</v>
      </c>
      <c r="E63" s="7">
        <f>+'RESULTADOS OPERATIVOS en soles'!D100/1000</f>
        <v>4140.3</v>
      </c>
      <c r="F63" s="7">
        <f>+'RESULTADOS OPERATIVOS en soles'!E100/1000</f>
        <v>2478.9873600000001</v>
      </c>
      <c r="G63" s="8">
        <f t="shared" si="2"/>
        <v>0.59874583001231796</v>
      </c>
    </row>
    <row r="64" spans="2:7">
      <c r="C64" s="6" t="s">
        <v>54</v>
      </c>
      <c r="D64" s="1" t="s">
        <v>47</v>
      </c>
      <c r="E64" s="7">
        <f>+'RESULTADOS OPERATIVOS en soles'!D101/1000</f>
        <v>412.512</v>
      </c>
      <c r="F64" s="7">
        <f>+'RESULTADOS OPERATIVOS en soles'!E101/1000</f>
        <v>88.209639999999993</v>
      </c>
      <c r="G64" s="8">
        <f t="shared" si="2"/>
        <v>0.21383533085098128</v>
      </c>
    </row>
    <row r="65" spans="2:7">
      <c r="C65" s="6" t="s">
        <v>38</v>
      </c>
      <c r="D65" s="1" t="s">
        <v>30</v>
      </c>
      <c r="E65" s="7">
        <f>+'RESULTADOS OPERATIVOS en soles'!D102/1000</f>
        <v>103663.15300000001</v>
      </c>
      <c r="F65" s="7">
        <f>+'RESULTADOS OPERATIVOS en soles'!E102/1000</f>
        <v>64029.89819</v>
      </c>
      <c r="G65" s="8">
        <f t="shared" si="2"/>
        <v>0.61767268635944339</v>
      </c>
    </row>
    <row r="66" spans="2:7">
      <c r="C66" s="6" t="s">
        <v>99</v>
      </c>
      <c r="D66" s="1" t="s">
        <v>100</v>
      </c>
      <c r="E66" s="7">
        <f>+'RESULTADOS OPERATIVOS en soles'!D103/1000</f>
        <v>34.93</v>
      </c>
      <c r="F66" s="7">
        <f>+'RESULTADOS OPERATIVOS en soles'!E103/1000</f>
        <v>2.93</v>
      </c>
      <c r="G66" s="8">
        <f t="shared" si="2"/>
        <v>8.3882049813913548E-2</v>
      </c>
    </row>
    <row r="67" spans="2:7">
      <c r="C67" s="6" t="s">
        <v>109</v>
      </c>
      <c r="D67" s="1" t="s">
        <v>136</v>
      </c>
      <c r="E67" s="7">
        <f>+'RESULTADOS OPERATIVOS en soles'!D104/1000</f>
        <v>27.01</v>
      </c>
      <c r="F67" s="7">
        <f>+'RESULTADOS OPERATIVOS en soles'!E104/1000</f>
        <v>6.5949999999999998</v>
      </c>
      <c r="G67" s="8">
        <f t="shared" si="2"/>
        <v>0.24416882636060716</v>
      </c>
    </row>
    <row r="68" spans="2:7">
      <c r="C68" s="6" t="s">
        <v>39</v>
      </c>
      <c r="D68" s="1" t="s">
        <v>31</v>
      </c>
      <c r="E68" s="7">
        <f>+'RESULTADOS OPERATIVOS en soles'!D105/1000</f>
        <v>132880.54999999999</v>
      </c>
      <c r="F68" s="7">
        <f>+'RESULTADOS OPERATIVOS en soles'!E105/1000</f>
        <v>24841.67</v>
      </c>
      <c r="G68" s="8">
        <f t="shared" si="2"/>
        <v>0.18694737491679558</v>
      </c>
    </row>
    <row r="69" spans="2:7">
      <c r="C69" s="6" t="s">
        <v>69</v>
      </c>
      <c r="D69" s="1" t="s">
        <v>71</v>
      </c>
      <c r="E69" s="7">
        <f>+'RESULTADOS OPERATIVOS en soles'!D106/1000</f>
        <v>3755.1439999999998</v>
      </c>
      <c r="F69" s="7">
        <f>+'RESULTADOS OPERATIVOS en soles'!E106/1000</f>
        <v>2763.8172100000002</v>
      </c>
      <c r="G69" s="8">
        <f t="shared" si="2"/>
        <v>0.73600831552664836</v>
      </c>
    </row>
    <row r="70" spans="2:7">
      <c r="C70" s="6"/>
      <c r="E70" s="7"/>
      <c r="F70" s="7"/>
    </row>
    <row r="71" spans="2:7">
      <c r="B71" s="20" t="s">
        <v>72</v>
      </c>
      <c r="C71" s="17"/>
      <c r="D71" s="17"/>
      <c r="E71" s="18">
        <f>SUM(E72:E83)</f>
        <v>64570.750000000007</v>
      </c>
      <c r="F71" s="18">
        <f>SUM(F72:F83)</f>
        <v>28282.55647</v>
      </c>
      <c r="G71" s="19">
        <f t="shared" ref="G71:G83" si="3">+F71/E71</f>
        <v>0.43800879608801191</v>
      </c>
    </row>
    <row r="72" spans="2:7">
      <c r="B72" s="33"/>
      <c r="C72" s="30" t="s">
        <v>48</v>
      </c>
      <c r="D72" s="24" t="s">
        <v>41</v>
      </c>
      <c r="E72" s="29">
        <f>+'RESULTADOS OPERATIVOS en soles'!D109/1000</f>
        <v>384.26100000000002</v>
      </c>
      <c r="F72" s="29">
        <f>+'RESULTADOS OPERATIVOS en soles'!E109/1000</f>
        <v>57.540999999999997</v>
      </c>
      <c r="G72" s="31">
        <f t="shared" si="3"/>
        <v>0.14974457465108348</v>
      </c>
    </row>
    <row r="73" spans="2:7">
      <c r="B73" s="33"/>
      <c r="C73" s="6" t="s">
        <v>50</v>
      </c>
      <c r="D73" s="1" t="s">
        <v>43</v>
      </c>
      <c r="E73" s="29">
        <f>+'RESULTADOS OPERATIVOS en soles'!D110/1000</f>
        <v>2.306</v>
      </c>
      <c r="F73" s="29">
        <f>+'RESULTADOS OPERATIVOS en soles'!E110/1000</f>
        <v>1.5702499999999999</v>
      </c>
      <c r="G73" s="8">
        <f t="shared" si="3"/>
        <v>0.68094102341717255</v>
      </c>
    </row>
    <row r="74" spans="2:7">
      <c r="B74" s="33"/>
      <c r="C74" s="6" t="s">
        <v>51</v>
      </c>
      <c r="D74" s="1" t="s">
        <v>44</v>
      </c>
      <c r="E74" s="29">
        <f>+'RESULTADOS OPERATIVOS en soles'!D111/1000</f>
        <v>3682.4389999999999</v>
      </c>
      <c r="F74" s="29">
        <f>+'RESULTADOS OPERATIVOS en soles'!E111/1000</f>
        <v>0</v>
      </c>
      <c r="G74" s="8">
        <f t="shared" si="3"/>
        <v>0</v>
      </c>
    </row>
    <row r="75" spans="2:7">
      <c r="B75" s="33"/>
      <c r="C75" s="6" t="s">
        <v>52</v>
      </c>
      <c r="D75" s="1" t="s">
        <v>45</v>
      </c>
      <c r="E75" s="29">
        <f>+'RESULTADOS OPERATIVOS en soles'!D112/1000</f>
        <v>8.1530000000000005</v>
      </c>
      <c r="F75" s="29">
        <f>+'RESULTADOS OPERATIVOS en soles'!E112/1000</f>
        <v>0.95487999999999995</v>
      </c>
      <c r="G75" s="8">
        <f t="shared" si="3"/>
        <v>0.11712007849871212</v>
      </c>
    </row>
    <row r="76" spans="2:7">
      <c r="B76" s="33"/>
      <c r="C76" s="6" t="s">
        <v>53</v>
      </c>
      <c r="D76" s="1" t="s">
        <v>46</v>
      </c>
      <c r="E76" s="29">
        <f>+'RESULTADOS OPERATIVOS en soles'!D113/1000</f>
        <v>650.98099999999999</v>
      </c>
      <c r="F76" s="29">
        <f>+'RESULTADOS OPERATIVOS en soles'!E113/1000</f>
        <v>209.03144</v>
      </c>
      <c r="G76" s="8">
        <f t="shared" si="3"/>
        <v>0.32110221342865614</v>
      </c>
    </row>
    <row r="77" spans="2:7">
      <c r="B77" s="33"/>
      <c r="C77" s="6" t="s">
        <v>65</v>
      </c>
      <c r="D77" s="1" t="s">
        <v>63</v>
      </c>
      <c r="E77" s="29">
        <f>+'RESULTADOS OPERATIVOS en soles'!D114/1000</f>
        <v>26843.344000000001</v>
      </c>
      <c r="F77" s="29">
        <f>+'RESULTADOS OPERATIVOS en soles'!E114/1000</f>
        <v>11130.877769999999</v>
      </c>
      <c r="G77" s="8">
        <f t="shared" si="3"/>
        <v>0.41466062387756153</v>
      </c>
    </row>
    <row r="78" spans="2:7">
      <c r="B78" s="33"/>
      <c r="C78" s="6" t="s">
        <v>54</v>
      </c>
      <c r="D78" s="1" t="s">
        <v>47</v>
      </c>
      <c r="E78" s="29">
        <f>+'RESULTADOS OPERATIVOS en soles'!D115/1000</f>
        <v>7790.9880000000003</v>
      </c>
      <c r="F78" s="29">
        <f>+'RESULTADOS OPERATIVOS en soles'!E115/1000</f>
        <v>4445.55746</v>
      </c>
      <c r="G78" s="8">
        <f t="shared" si="3"/>
        <v>0.57060252948663248</v>
      </c>
    </row>
    <row r="79" spans="2:7">
      <c r="B79" s="33"/>
      <c r="C79" s="6" t="s">
        <v>38</v>
      </c>
      <c r="D79" s="1" t="s">
        <v>30</v>
      </c>
      <c r="E79" s="29">
        <f>+'RESULTADOS OPERATIVOS en soles'!D116/1000</f>
        <v>18305.777999999998</v>
      </c>
      <c r="F79" s="29">
        <f>+'RESULTADOS OPERATIVOS en soles'!E116/1000</f>
        <v>8301.5833399999992</v>
      </c>
      <c r="G79" s="8">
        <f t="shared" si="3"/>
        <v>0.45349524833088217</v>
      </c>
    </row>
    <row r="80" spans="2:7">
      <c r="B80" s="33"/>
      <c r="C80" s="6" t="s">
        <v>113</v>
      </c>
      <c r="D80" s="1" t="s">
        <v>143</v>
      </c>
      <c r="E80" s="29">
        <f>+'RESULTADOS OPERATIVOS en soles'!D117/1000</f>
        <v>9.3719999999999999</v>
      </c>
      <c r="F80" s="29">
        <f>+'RESULTADOS OPERATIVOS en soles'!E117/1000</f>
        <v>2.2253600000000002</v>
      </c>
      <c r="G80" s="8">
        <f t="shared" si="3"/>
        <v>0.23744771660264621</v>
      </c>
    </row>
    <row r="81" spans="2:7">
      <c r="B81" s="33"/>
      <c r="C81" s="6" t="s">
        <v>164</v>
      </c>
      <c r="D81" s="1" t="s">
        <v>165</v>
      </c>
      <c r="E81" s="29">
        <f>+'RESULTADOS OPERATIVOS en soles'!D118/1000</f>
        <v>126.21599999999999</v>
      </c>
      <c r="F81" s="29">
        <f>+'RESULTADOS OPERATIVOS en soles'!E118/1000</f>
        <v>0</v>
      </c>
      <c r="G81" s="8">
        <f t="shared" si="3"/>
        <v>0</v>
      </c>
    </row>
    <row r="82" spans="2:7">
      <c r="B82" s="33"/>
      <c r="C82" s="6" t="s">
        <v>74</v>
      </c>
      <c r="D82" s="1" t="s">
        <v>73</v>
      </c>
      <c r="E82" s="29">
        <f>+'RESULTADOS OPERATIVOS en soles'!D119/1000</f>
        <v>6673.9870000000001</v>
      </c>
      <c r="F82" s="29">
        <f>+'RESULTADOS OPERATIVOS en soles'!E119/1000</f>
        <v>4055.12408</v>
      </c>
      <c r="G82" s="8">
        <f t="shared" si="3"/>
        <v>0.60760143524403032</v>
      </c>
    </row>
    <row r="83" spans="2:7">
      <c r="B83" s="33"/>
      <c r="C83" s="6" t="s">
        <v>114</v>
      </c>
      <c r="D83" s="1" t="s">
        <v>127</v>
      </c>
      <c r="E83" s="29">
        <f>+'RESULTADOS OPERATIVOS en soles'!D120/1000</f>
        <v>92.924999999999997</v>
      </c>
      <c r="F83" s="29">
        <f>+'RESULTADOS OPERATIVOS en soles'!E120/1000</f>
        <v>78.090890000000002</v>
      </c>
      <c r="G83" s="8">
        <f t="shared" si="3"/>
        <v>0.84036470271724517</v>
      </c>
    </row>
    <row r="84" spans="2:7">
      <c r="C84" s="6"/>
      <c r="E84" s="7"/>
      <c r="F84" s="7"/>
    </row>
    <row r="85" spans="2:7">
      <c r="B85" s="20" t="s">
        <v>78</v>
      </c>
      <c r="C85" s="21"/>
      <c r="D85" s="17"/>
      <c r="E85" s="18">
        <f>SUM(E86:E89)</f>
        <v>18902.400000000001</v>
      </c>
      <c r="F85" s="18">
        <f>SUM(F86:F89)</f>
        <v>13250.440849999999</v>
      </c>
      <c r="G85" s="19">
        <f>+F85/E85</f>
        <v>0.70099251153292697</v>
      </c>
    </row>
    <row r="86" spans="2:7">
      <c r="C86" s="6" t="s">
        <v>79</v>
      </c>
      <c r="D86" s="1" t="s">
        <v>81</v>
      </c>
      <c r="E86" s="7">
        <f>+'RESULTADOS OPERATIVOS en soles'!D123/1000</f>
        <v>18902.400000000001</v>
      </c>
      <c r="F86" s="7">
        <f>+'RESULTADOS OPERATIVOS en soles'!E123/1000</f>
        <v>13250.440849999999</v>
      </c>
      <c r="G86" s="8">
        <f>+F86/E86</f>
        <v>0.70099251153292697</v>
      </c>
    </row>
    <row r="87" spans="2:7" hidden="1">
      <c r="C87" s="6" t="s">
        <v>105</v>
      </c>
      <c r="D87" s="1" t="s">
        <v>106</v>
      </c>
      <c r="E87" s="7">
        <f>+'RESULTADOS OPERATIVOS en soles'!D124/1000</f>
        <v>0</v>
      </c>
      <c r="F87" s="7">
        <f>+'RESULTADOS OPERATIVOS en soles'!E124/1000</f>
        <v>0</v>
      </c>
      <c r="G87" s="8">
        <v>0</v>
      </c>
    </row>
    <row r="88" spans="2:7" hidden="1">
      <c r="C88" s="6" t="s">
        <v>76</v>
      </c>
      <c r="D88" s="1" t="s">
        <v>75</v>
      </c>
      <c r="E88" s="7">
        <f>+'RESULTADOS OPERATIVOS en soles'!D125/1000</f>
        <v>0</v>
      </c>
      <c r="F88" s="7">
        <f>+'RESULTADOS OPERATIVOS en soles'!E125/1000</f>
        <v>0</v>
      </c>
      <c r="G88" s="8">
        <v>1</v>
      </c>
    </row>
    <row r="89" spans="2:7" hidden="1">
      <c r="C89" s="6" t="s">
        <v>39</v>
      </c>
      <c r="D89" s="1" t="s">
        <v>31</v>
      </c>
      <c r="E89" s="7">
        <f>+'RESULTADOS OPERATIVOS en soles'!D126/1000</f>
        <v>0</v>
      </c>
      <c r="F89" s="7">
        <f>+'RESULTADOS OPERATIVOS en soles'!E126/1000</f>
        <v>0</v>
      </c>
      <c r="G89" s="8">
        <v>1</v>
      </c>
    </row>
    <row r="90" spans="2:7">
      <c r="C90" s="6"/>
      <c r="E90" s="7"/>
      <c r="F90" s="7"/>
    </row>
    <row r="91" spans="2:7">
      <c r="B91" s="20" t="s">
        <v>77</v>
      </c>
      <c r="C91" s="21"/>
      <c r="D91" s="17"/>
      <c r="E91" s="18">
        <f>SUM(E92:E93)</f>
        <v>6897.6610000000001</v>
      </c>
      <c r="F91" s="18">
        <f>SUM(F92:F93)</f>
        <v>1179.2842800000001</v>
      </c>
      <c r="G91" s="19">
        <f>+F91/E91</f>
        <v>0.17096872113604888</v>
      </c>
    </row>
    <row r="92" spans="2:7" hidden="1">
      <c r="C92" s="6" t="s">
        <v>38</v>
      </c>
      <c r="D92" s="1" t="s">
        <v>30</v>
      </c>
      <c r="E92" s="7">
        <f>+'RESULTADOS OPERATIVOS en soles'!D129/1000</f>
        <v>0</v>
      </c>
      <c r="F92" s="7">
        <f>+'RESULTADOS OPERATIVOS en soles'!E129/1000</f>
        <v>0</v>
      </c>
      <c r="G92" s="8">
        <v>0</v>
      </c>
    </row>
    <row r="93" spans="2:7">
      <c r="C93" s="6" t="s">
        <v>74</v>
      </c>
      <c r="D93" s="1" t="s">
        <v>73</v>
      </c>
      <c r="E93" s="7">
        <f>+'RESULTADOS OPERATIVOS en soles'!D130/1000</f>
        <v>6897.6610000000001</v>
      </c>
      <c r="F93" s="7">
        <f>+'RESULTADOS OPERATIVOS en soles'!E130/1000</f>
        <v>1179.2842800000001</v>
      </c>
      <c r="G93" s="8">
        <f>+F93/E93</f>
        <v>0.17096872113604888</v>
      </c>
    </row>
    <row r="94" spans="2:7">
      <c r="C94" s="6"/>
      <c r="E94" s="7"/>
      <c r="F94" s="7"/>
    </row>
    <row r="95" spans="2:7">
      <c r="B95" s="18" t="s">
        <v>80</v>
      </c>
      <c r="C95" s="17"/>
      <c r="D95" s="17"/>
      <c r="E95" s="18">
        <f>SUM(E96:E99)</f>
        <v>6426938.3870000001</v>
      </c>
      <c r="F95" s="18">
        <f>SUM(F96:F99)</f>
        <v>4015483.6004100004</v>
      </c>
      <c r="G95" s="19">
        <f>+F95/E95</f>
        <v>0.62478949674268913</v>
      </c>
    </row>
    <row r="96" spans="2:7">
      <c r="C96" s="6" t="s">
        <v>39</v>
      </c>
      <c r="D96" s="1" t="s">
        <v>31</v>
      </c>
      <c r="E96" s="7">
        <f>+'RESULTADOS OPERATIVOS en soles'!D133/1000</f>
        <v>33</v>
      </c>
      <c r="F96" s="7">
        <f>+'RESULTADOS OPERATIVOS en soles'!E133/1000</f>
        <v>31.831229999999998</v>
      </c>
      <c r="G96" s="8">
        <f>+F96/E96</f>
        <v>0.9645827272727272</v>
      </c>
    </row>
    <row r="97" spans="2:7">
      <c r="C97" s="6" t="s">
        <v>93</v>
      </c>
      <c r="D97" s="1" t="s">
        <v>82</v>
      </c>
      <c r="E97" s="7">
        <f>+'RESULTADOS OPERATIVOS en soles'!D134/1000</f>
        <v>26145.580999999998</v>
      </c>
      <c r="F97" s="7">
        <f>+'RESULTADOS OPERATIVOS en soles'!E134/1000</f>
        <v>16517.847170000001</v>
      </c>
      <c r="G97" s="8">
        <f>+F97/E97</f>
        <v>0.63176439529112016</v>
      </c>
    </row>
    <row r="98" spans="2:7">
      <c r="C98" s="6" t="s">
        <v>84</v>
      </c>
      <c r="D98" s="1" t="s">
        <v>83</v>
      </c>
      <c r="E98" s="7">
        <f>+'RESULTADOS OPERATIVOS en soles'!D135/1000</f>
        <v>1714485.0649999999</v>
      </c>
      <c r="F98" s="7">
        <f>+'RESULTADOS OPERATIVOS en soles'!E135/1000</f>
        <v>1121153.3607100002</v>
      </c>
      <c r="G98" s="8">
        <f>+F98/E98</f>
        <v>0.65393008291384569</v>
      </c>
    </row>
    <row r="99" spans="2:7">
      <c r="C99" s="6" t="s">
        <v>85</v>
      </c>
      <c r="D99" s="1" t="s">
        <v>94</v>
      </c>
      <c r="E99" s="7">
        <f>+'RESULTADOS OPERATIVOS en soles'!D136/1000</f>
        <v>4686274.7410000004</v>
      </c>
      <c r="F99" s="7">
        <f>+'RESULTADOS OPERATIVOS en soles'!E136/1000</f>
        <v>2877780.5613000002</v>
      </c>
      <c r="G99" s="8">
        <f>+F99/E99</f>
        <v>0.61408703508619145</v>
      </c>
    </row>
    <row r="100" spans="2:7">
      <c r="C100" s="6"/>
      <c r="E100" s="7"/>
      <c r="F100" s="7"/>
    </row>
    <row r="101" spans="2:7">
      <c r="B101" s="18" t="s">
        <v>144</v>
      </c>
      <c r="C101" s="17"/>
      <c r="D101" s="17"/>
      <c r="E101" s="18">
        <f>SUM(E102:E105)</f>
        <v>5283974.108</v>
      </c>
      <c r="F101" s="18">
        <f>SUM(F102:F105)</f>
        <v>4275868.06152</v>
      </c>
      <c r="G101" s="19">
        <f>+F101/E101</f>
        <v>0.80921442348596762</v>
      </c>
    </row>
    <row r="102" spans="2:7">
      <c r="C102" s="6" t="s">
        <v>39</v>
      </c>
      <c r="D102" s="1" t="s">
        <v>31</v>
      </c>
      <c r="E102" s="7">
        <f>+'RESULTADOS OPERATIVOS en soles'!D139/1000</f>
        <v>1510</v>
      </c>
      <c r="F102" s="7">
        <f>+'RESULTADOS OPERATIVOS en soles'!E139/1000</f>
        <v>1457.9316799999999</v>
      </c>
      <c r="G102" s="8">
        <f>+F102/E102</f>
        <v>0.96551766887417212</v>
      </c>
    </row>
    <row r="103" spans="2:7">
      <c r="C103" s="6" t="s">
        <v>86</v>
      </c>
      <c r="D103" s="1" t="s">
        <v>89</v>
      </c>
      <c r="E103" s="7">
        <f>+'RESULTADOS OPERATIVOS en soles'!D140/1000</f>
        <v>53700.038</v>
      </c>
      <c r="F103" s="7">
        <f>+'RESULTADOS OPERATIVOS en soles'!E140/1000</f>
        <v>32648.562999999998</v>
      </c>
      <c r="G103" s="8">
        <f>+F103/E103</f>
        <v>0.60798025878491924</v>
      </c>
    </row>
    <row r="104" spans="2:7">
      <c r="C104" s="6" t="s">
        <v>87</v>
      </c>
      <c r="D104" s="1" t="s">
        <v>90</v>
      </c>
      <c r="E104" s="7">
        <f>+'RESULTADOS OPERATIVOS en soles'!D141/1000</f>
        <v>2293215.923</v>
      </c>
      <c r="F104" s="7">
        <f>+'RESULTADOS OPERATIVOS en soles'!E141/1000</f>
        <v>1811449.72866</v>
      </c>
      <c r="G104" s="8">
        <f>+F104/E104</f>
        <v>0.78991677604010779</v>
      </c>
    </row>
    <row r="105" spans="2:7">
      <c r="C105" s="6" t="s">
        <v>88</v>
      </c>
      <c r="D105" s="1" t="s">
        <v>91</v>
      </c>
      <c r="E105" s="7">
        <f>+'RESULTADOS OPERATIVOS en soles'!D142/1000</f>
        <v>2935548.1469999999</v>
      </c>
      <c r="F105" s="7">
        <f>+'RESULTADOS OPERATIVOS en soles'!E142/1000</f>
        <v>2430311.83818</v>
      </c>
      <c r="G105" s="8">
        <f>+F105/E105</f>
        <v>0.82789030071391301</v>
      </c>
    </row>
    <row r="106" spans="2:7">
      <c r="C106" s="3"/>
    </row>
    <row r="107" spans="2:7">
      <c r="B107" s="46" t="s">
        <v>97</v>
      </c>
      <c r="C107" s="46"/>
      <c r="D107" s="46"/>
      <c r="E107" s="18">
        <f>+E101+E95+E91+E85+E71+E61+E29+E23+E12+E10</f>
        <v>12469542.461999999</v>
      </c>
      <c r="F107" s="18">
        <f>+F101+F95+F91+F85+F71+F61+F29+F23+F12+F10</f>
        <v>8546471.4178599995</v>
      </c>
      <c r="G107" s="19">
        <f>+F107/E107</f>
        <v>0.68538773125836283</v>
      </c>
    </row>
    <row r="108" spans="2:7">
      <c r="C108" s="3"/>
      <c r="E108" s="27"/>
      <c r="F108" s="27"/>
      <c r="G108" s="28"/>
    </row>
    <row r="109" spans="2:7">
      <c r="C109" s="3"/>
      <c r="E109" s="29"/>
      <c r="F109" s="29"/>
      <c r="G109" s="24"/>
    </row>
    <row r="110" spans="2:7">
      <c r="C110" s="3"/>
      <c r="E110" s="7"/>
    </row>
    <row r="111" spans="2:7">
      <c r="C111" s="3"/>
      <c r="E111" s="7"/>
    </row>
    <row r="112" spans="2:7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</sheetData>
  <mergeCells count="8">
    <mergeCell ref="F6:F8"/>
    <mergeCell ref="G6:G8"/>
    <mergeCell ref="B107:D107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50" t="s">
        <v>155</v>
      </c>
      <c r="C6" s="50"/>
      <c r="D6" s="50"/>
      <c r="E6" s="50"/>
      <c r="F6" s="50"/>
    </row>
    <row r="7" spans="2:6" ht="12.75" customHeight="1">
      <c r="B7" s="47" t="s">
        <v>172</v>
      </c>
      <c r="C7" s="47"/>
      <c r="D7" s="47"/>
      <c r="E7" s="47"/>
      <c r="F7" s="47"/>
    </row>
    <row r="8" spans="2:6" ht="12.75" customHeight="1">
      <c r="B8" s="47" t="s">
        <v>0</v>
      </c>
      <c r="C8" s="47"/>
      <c r="D8" s="47"/>
      <c r="E8" s="47"/>
      <c r="F8" s="47"/>
    </row>
    <row r="10" spans="2:6">
      <c r="B10" s="2" t="s">
        <v>2</v>
      </c>
      <c r="D10" s="7"/>
    </row>
    <row r="11" spans="2:6" ht="12.75" customHeight="1">
      <c r="B11" s="43" t="s">
        <v>104</v>
      </c>
      <c r="C11" s="43"/>
      <c r="D11" s="43" t="s">
        <v>108</v>
      </c>
      <c r="E11" s="43" t="s">
        <v>173</v>
      </c>
      <c r="F11" s="43" t="s">
        <v>3</v>
      </c>
    </row>
    <row r="12" spans="2:6" ht="11.25" customHeight="1">
      <c r="B12" s="48"/>
      <c r="C12" s="48"/>
      <c r="D12" s="44"/>
      <c r="E12" s="44"/>
      <c r="F12" s="44"/>
    </row>
    <row r="13" spans="2:6" ht="11.25" customHeight="1">
      <c r="B13" s="49"/>
      <c r="C13" s="49"/>
      <c r="D13" s="45"/>
      <c r="E13" s="45"/>
      <c r="F13" s="45"/>
    </row>
    <row r="14" spans="2:6" ht="9" customHeight="1">
      <c r="B14" s="3"/>
    </row>
    <row r="15" spans="2:6" ht="18" customHeight="1">
      <c r="B15" s="51" t="s">
        <v>156</v>
      </c>
      <c r="C15" s="51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157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158</v>
      </c>
      <c r="C18" s="1" t="s">
        <v>160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159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168</v>
      </c>
      <c r="C20" s="10" t="s">
        <v>169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51" t="s">
        <v>103</v>
      </c>
      <c r="C23" s="51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101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102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50" t="s">
        <v>155</v>
      </c>
      <c r="C38" s="50"/>
      <c r="D38" s="50"/>
      <c r="E38" s="50"/>
      <c r="F38" s="50"/>
    </row>
    <row r="39" spans="2:7" ht="12.75" customHeight="1">
      <c r="B39" s="47" t="s">
        <v>172</v>
      </c>
      <c r="C39" s="47"/>
      <c r="D39" s="47"/>
      <c r="E39" s="47"/>
      <c r="F39" s="47"/>
    </row>
    <row r="40" spans="2:7" ht="12.75" customHeight="1">
      <c r="B40" s="47" t="s">
        <v>0</v>
      </c>
      <c r="C40" s="47"/>
      <c r="D40" s="47"/>
      <c r="E40" s="47"/>
      <c r="F40" s="47"/>
    </row>
    <row r="42" spans="2:7">
      <c r="B42" s="2" t="s">
        <v>2</v>
      </c>
    </row>
    <row r="43" spans="2:7" ht="11.25" customHeight="1">
      <c r="B43" s="43"/>
      <c r="C43" s="43"/>
      <c r="D43" s="43" t="s">
        <v>96</v>
      </c>
      <c r="E43" s="43" t="s">
        <v>173</v>
      </c>
      <c r="F43" s="43" t="s">
        <v>3</v>
      </c>
    </row>
    <row r="44" spans="2:7" ht="11.25" customHeight="1">
      <c r="B44" s="48"/>
      <c r="C44" s="48"/>
      <c r="D44" s="44"/>
      <c r="E44" s="44"/>
      <c r="F44" s="44"/>
    </row>
    <row r="45" spans="2:7" ht="11.25" customHeight="1">
      <c r="B45" s="49"/>
      <c r="C45" s="49"/>
      <c r="D45" s="45"/>
      <c r="E45" s="45"/>
      <c r="F45" s="45"/>
    </row>
    <row r="46" spans="2:7" ht="11.25" customHeight="1">
      <c r="B46" s="3"/>
    </row>
    <row r="47" spans="2:7">
      <c r="B47" s="15" t="s">
        <v>92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56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33</v>
      </c>
      <c r="C50" s="1" t="s">
        <v>55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34</v>
      </c>
      <c r="C51" s="1" t="s">
        <v>26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35</v>
      </c>
      <c r="C52" s="1" t="s">
        <v>27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36</v>
      </c>
      <c r="C53" s="1" t="s">
        <v>28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37</v>
      </c>
      <c r="C54" s="1" t="s">
        <v>29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110</v>
      </c>
      <c r="C55" s="1" t="s">
        <v>111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38</v>
      </c>
      <c r="C56" s="1" t="s">
        <v>30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39</v>
      </c>
      <c r="C57" s="1" t="s">
        <v>31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166</v>
      </c>
      <c r="C58" s="1" t="s">
        <v>167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57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40</v>
      </c>
      <c r="C61" s="1" t="s">
        <v>32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110</v>
      </c>
      <c r="C62" s="1" t="s">
        <v>111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38</v>
      </c>
      <c r="C63" s="1" t="s">
        <v>30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39</v>
      </c>
      <c r="C64" s="1" t="s">
        <v>31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58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48</v>
      </c>
      <c r="C67" s="1" t="s">
        <v>41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49</v>
      </c>
      <c r="C68" s="1" t="s">
        <v>42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60</v>
      </c>
      <c r="C69" s="1" t="s">
        <v>59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50</v>
      </c>
      <c r="C70" s="1" t="s">
        <v>137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51</v>
      </c>
      <c r="C71" s="1" t="s">
        <v>44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62</v>
      </c>
      <c r="C72" s="1" t="s">
        <v>61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52</v>
      </c>
      <c r="C73" s="1" t="s">
        <v>45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53</v>
      </c>
      <c r="C74" s="1" t="s">
        <v>46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65</v>
      </c>
      <c r="C75" s="1" t="s">
        <v>63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66</v>
      </c>
      <c r="C76" s="1" t="s">
        <v>64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54</v>
      </c>
      <c r="C77" s="1" t="s">
        <v>47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112</v>
      </c>
      <c r="C78" s="1" t="s">
        <v>126</v>
      </c>
      <c r="D78" s="7">
        <v>29040</v>
      </c>
      <c r="E78" s="7">
        <v>27837.3</v>
      </c>
      <c r="F78" s="8">
        <v>0</v>
      </c>
    </row>
    <row r="79" spans="2:8">
      <c r="B79" s="6" t="s">
        <v>161</v>
      </c>
      <c r="C79" s="1" t="s">
        <v>163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147</v>
      </c>
      <c r="C80" s="1" t="s">
        <v>162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149</v>
      </c>
      <c r="C81" s="1" t="s">
        <v>150</v>
      </c>
      <c r="D81" s="7">
        <v>500</v>
      </c>
      <c r="E81" s="7">
        <v>190</v>
      </c>
      <c r="F81" s="8">
        <v>0</v>
      </c>
    </row>
    <row r="82" spans="2:6">
      <c r="B82" s="6" t="s">
        <v>113</v>
      </c>
      <c r="C82" s="1" t="s">
        <v>143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114</v>
      </c>
      <c r="C83" s="1" t="s">
        <v>127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151</v>
      </c>
      <c r="C84" s="1" t="s">
        <v>152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153</v>
      </c>
      <c r="C85" s="1" t="s">
        <v>154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115</v>
      </c>
      <c r="C86" s="1" t="s">
        <v>128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116</v>
      </c>
      <c r="C87" s="1" t="s">
        <v>129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117</v>
      </c>
      <c r="C88" s="1" t="s">
        <v>130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118</v>
      </c>
      <c r="C89" s="1" t="s">
        <v>131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119</v>
      </c>
      <c r="C90" s="1" t="s">
        <v>132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120</v>
      </c>
      <c r="C91" s="1" t="s">
        <v>133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121</v>
      </c>
      <c r="C92" s="1" t="s">
        <v>134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122</v>
      </c>
      <c r="C93" s="1" t="s">
        <v>135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123</v>
      </c>
      <c r="C94" s="1" t="s">
        <v>138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124</v>
      </c>
      <c r="C95" s="1" t="s">
        <v>139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125</v>
      </c>
      <c r="C96" s="1" t="s">
        <v>140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67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68</v>
      </c>
      <c r="C99" s="1" t="s">
        <v>70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141</v>
      </c>
      <c r="C100" s="1" t="s">
        <v>142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54</v>
      </c>
      <c r="C101" s="1" t="s">
        <v>47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38</v>
      </c>
      <c r="C102" s="1" t="s">
        <v>30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99</v>
      </c>
      <c r="C103" s="1" t="s">
        <v>100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145</v>
      </c>
      <c r="C104" s="1" t="s">
        <v>146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109</v>
      </c>
      <c r="C105" s="1" t="s">
        <v>136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39</v>
      </c>
      <c r="C106" s="1" t="s">
        <v>31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72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48</v>
      </c>
      <c r="C109" s="24" t="s">
        <v>41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50</v>
      </c>
      <c r="C110" s="1" t="s">
        <v>43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51</v>
      </c>
      <c r="C111" s="1" t="s">
        <v>44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52</v>
      </c>
      <c r="C112" s="1" t="s">
        <v>45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53</v>
      </c>
      <c r="C113" s="1" t="s">
        <v>46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65</v>
      </c>
      <c r="C114" s="1" t="s">
        <v>63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54</v>
      </c>
      <c r="C115" s="1" t="s">
        <v>47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38</v>
      </c>
      <c r="C116" s="1" t="s">
        <v>30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113</v>
      </c>
      <c r="C117" s="1" t="s">
        <v>143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164</v>
      </c>
      <c r="C118" s="1" t="s">
        <v>165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74</v>
      </c>
      <c r="C119" s="1" t="s">
        <v>73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114</v>
      </c>
      <c r="C120" s="1" t="s">
        <v>127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78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79</v>
      </c>
      <c r="C123" s="1" t="s">
        <v>81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105</v>
      </c>
      <c r="C124" s="1" t="s">
        <v>106</v>
      </c>
      <c r="D124" s="7">
        <v>0</v>
      </c>
      <c r="E124" s="7">
        <v>0</v>
      </c>
      <c r="F124" s="8">
        <v>0</v>
      </c>
    </row>
    <row r="125" spans="2:6" hidden="1">
      <c r="B125" s="6" t="s">
        <v>76</v>
      </c>
      <c r="C125" s="1" t="s">
        <v>75</v>
      </c>
      <c r="D125" s="7">
        <v>0</v>
      </c>
      <c r="E125" s="7">
        <v>0</v>
      </c>
      <c r="F125" s="8">
        <v>0</v>
      </c>
    </row>
    <row r="126" spans="2:6" hidden="1">
      <c r="B126" s="6" t="s">
        <v>39</v>
      </c>
      <c r="C126" s="1" t="s">
        <v>31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77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38</v>
      </c>
      <c r="C129" s="1" t="s">
        <v>30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74</v>
      </c>
      <c r="C130" s="1" t="s">
        <v>73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80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39</v>
      </c>
      <c r="C133" s="1" t="s">
        <v>31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93</v>
      </c>
      <c r="C134" s="1" t="s">
        <v>82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84</v>
      </c>
      <c r="C135" s="1" t="s">
        <v>83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85</v>
      </c>
      <c r="C136" s="1" t="s">
        <v>94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144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39</v>
      </c>
      <c r="C139" s="1" t="s">
        <v>31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86</v>
      </c>
      <c r="C140" s="1" t="s">
        <v>89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87</v>
      </c>
      <c r="C141" s="1" t="s">
        <v>90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88</v>
      </c>
      <c r="C142" s="1" t="s">
        <v>91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46" t="s">
        <v>97</v>
      </c>
      <c r="C144" s="46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III TRIM 08</vt:lpstr>
      <vt:lpstr>RESULTADOS OPERATIVOS en soles</vt:lpstr>
      <vt:lpstr>'RESULTADOS OPERATIVOS en soles'!Área_de_impresión</vt:lpstr>
      <vt:lpstr>'RESULT OPERAT III TRIM 08'!Títulos_a_imprimir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2009-02-18T19:44:24Z</dcterms:modified>
</cp:coreProperties>
</file>