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 firstSheet="1" activeTab="1"/>
  </bookViews>
  <sheets>
    <sheet name="RESULTADOS OPERATIVOS en soles" sheetId="4" state="hidden" r:id="rId1"/>
    <sheet name="IV Trimest.-06" sheetId="7" r:id="rId2"/>
  </sheets>
  <definedNames>
    <definedName name="_xlnm.Print_Area" localSheetId="0">'RESULTADOS OPERATIVOS en soles'!$B$47:$F$144</definedName>
    <definedName name="_xlnm.Print_Titles" localSheetId="0">'RESULTADOS OPERATIVOS en soles'!$38:$46</definedName>
  </definedNames>
  <calcPr calcId="124519"/>
</workbook>
</file>

<file path=xl/calcChain.xml><?xml version="1.0" encoding="utf-8"?>
<calcChain xmlns="http://schemas.openxmlformats.org/spreadsheetml/2006/main">
  <c r="F67" i="7"/>
  <c r="F60"/>
  <c r="F27"/>
  <c r="I27" s="1"/>
  <c r="G78"/>
  <c r="G72"/>
  <c r="G73"/>
  <c r="G71"/>
  <c r="E67"/>
  <c r="E63"/>
  <c r="E60"/>
  <c r="E94"/>
  <c r="E70"/>
  <c r="E27"/>
  <c r="E23"/>
  <c r="G66"/>
  <c r="G65"/>
  <c r="G58"/>
  <c r="G57"/>
  <c r="G56"/>
  <c r="E11"/>
  <c r="G12"/>
  <c r="F98"/>
  <c r="G98" s="1"/>
  <c r="E98"/>
  <c r="G95"/>
  <c r="F94"/>
  <c r="G87"/>
  <c r="G86"/>
  <c r="G85"/>
  <c r="G82"/>
  <c r="G81"/>
  <c r="G79"/>
  <c r="F70"/>
  <c r="G70" s="1"/>
  <c r="G64"/>
  <c r="G62"/>
  <c r="G61"/>
  <c r="G55"/>
  <c r="G54"/>
  <c r="G53"/>
  <c r="G52"/>
  <c r="G51"/>
  <c r="G50"/>
  <c r="G49"/>
  <c r="G48"/>
  <c r="G47"/>
  <c r="G46"/>
  <c r="G45"/>
  <c r="G44"/>
  <c r="G43"/>
  <c r="G41"/>
  <c r="G40"/>
  <c r="G39"/>
  <c r="G38"/>
  <c r="G37"/>
  <c r="G36"/>
  <c r="G35"/>
  <c r="G34"/>
  <c r="G33"/>
  <c r="G32"/>
  <c r="G31"/>
  <c r="G30"/>
  <c r="G29"/>
  <c r="G28"/>
  <c r="G25"/>
  <c r="F23"/>
  <c r="G19"/>
  <c r="G18"/>
  <c r="G17"/>
  <c r="G16"/>
  <c r="G15"/>
  <c r="G13"/>
  <c r="F11"/>
  <c r="G63"/>
  <c r="D15" i="4"/>
  <c r="E15"/>
  <c r="F15"/>
  <c r="F16"/>
  <c r="F17"/>
  <c r="F18"/>
  <c r="F19"/>
  <c r="F20"/>
  <c r="D24"/>
  <c r="E24"/>
  <c r="D49"/>
  <c r="D25" s="1"/>
  <c r="E49"/>
  <c r="E25" s="1"/>
  <c r="F50"/>
  <c r="F51"/>
  <c r="F52"/>
  <c r="F53"/>
  <c r="F54"/>
  <c r="F55"/>
  <c r="F56"/>
  <c r="F57"/>
  <c r="F58"/>
  <c r="D60"/>
  <c r="D26"/>
  <c r="E60"/>
  <c r="E26"/>
  <c r="F61"/>
  <c r="F62"/>
  <c r="F63"/>
  <c r="F64"/>
  <c r="F67"/>
  <c r="F68"/>
  <c r="F69"/>
  <c r="F70"/>
  <c r="F71"/>
  <c r="F72"/>
  <c r="F73"/>
  <c r="F74"/>
  <c r="D75"/>
  <c r="D66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E102"/>
  <c r="E98"/>
  <c r="F103"/>
  <c r="F104"/>
  <c r="F105"/>
  <c r="F106"/>
  <c r="F109"/>
  <c r="F110"/>
  <c r="F111"/>
  <c r="F112"/>
  <c r="F113"/>
  <c r="F114"/>
  <c r="F115"/>
  <c r="D116"/>
  <c r="D108" s="1"/>
  <c r="E116"/>
  <c r="F117"/>
  <c r="F118"/>
  <c r="F119"/>
  <c r="F120"/>
  <c r="D122"/>
  <c r="D30"/>
  <c r="E122"/>
  <c r="E30"/>
  <c r="F122"/>
  <c r="F123"/>
  <c r="D128"/>
  <c r="D31"/>
  <c r="E128"/>
  <c r="E31"/>
  <c r="F128"/>
  <c r="F130"/>
  <c r="D132"/>
  <c r="D32"/>
  <c r="E132"/>
  <c r="E32"/>
  <c r="F133"/>
  <c r="F134"/>
  <c r="F135"/>
  <c r="F136"/>
  <c r="D138"/>
  <c r="D33"/>
  <c r="E138"/>
  <c r="E33"/>
  <c r="F33" s="1"/>
  <c r="F139"/>
  <c r="F140"/>
  <c r="F141"/>
  <c r="F142"/>
  <c r="F32"/>
  <c r="F31"/>
  <c r="F30"/>
  <c r="F26"/>
  <c r="F132"/>
  <c r="F138"/>
  <c r="E108"/>
  <c r="F102"/>
  <c r="D98"/>
  <c r="D28" s="1"/>
  <c r="F28" s="1"/>
  <c r="F75"/>
  <c r="E66"/>
  <c r="E27" s="1"/>
  <c r="F27" s="1"/>
  <c r="F60"/>
  <c r="F49"/>
  <c r="E29"/>
  <c r="F66"/>
  <c r="D27"/>
  <c r="E28"/>
  <c r="F98"/>
  <c r="E144"/>
  <c r="G11" i="7"/>
  <c r="E104"/>
  <c r="G94"/>
  <c r="G27"/>
  <c r="G60"/>
  <c r="G23"/>
  <c r="F25" i="4" l="1"/>
  <c r="E23"/>
  <c r="D29"/>
  <c r="F29" s="1"/>
  <c r="F108"/>
  <c r="D144"/>
  <c r="F144" s="1"/>
  <c r="D23"/>
  <c r="G67" i="7"/>
  <c r="F104"/>
  <c r="G104" s="1"/>
  <c r="F23" i="4" l="1"/>
</calcChain>
</file>

<file path=xl/sharedStrings.xml><?xml version="1.0" encoding="utf-8"?>
<sst xmlns="http://schemas.openxmlformats.org/spreadsheetml/2006/main" count="387" uniqueCount="199">
  <si>
    <t>(En Nuevos Soles)</t>
  </si>
  <si>
    <t>1.00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</si>
  <si>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</si>
  <si>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</si>
  <si>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</si>
  <si>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</si>
  <si>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</si>
  <si>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</si>
  <si>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</si>
  <si>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</si>
  <si>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</si>
  <si>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</si>
  <si>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</si>
  <si>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</si>
  <si>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</si>
  <si>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</si>
  <si>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</si>
  <si>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</si>
  <si>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</si>
  <si>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</si>
  <si>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</si>
  <si>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</si>
  <si>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</si>
  <si>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</si>
  <si>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</si>
  <si>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</si>
  <si>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</si>
  <si>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</si>
  <si>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</si>
  <si>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</si>
  <si>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</si>
  <si>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</si>
  <si>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</si>
  <si>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</si>
  <si>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</si>
  <si>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</si>
  <si>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</si>
  <si>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</si>
  <si>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</si>
  <si>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</si>
  <si>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</si>
  <si>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</si>
  <si>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</si>
  <si>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</si>
  <si>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</si>
  <si>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</si>
  <si>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</si>
  <si>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</si>
  <si>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</si>
  <si>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</si>
  <si>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</si>
  <si>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</si>
  <si>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</si>
  <si>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</si>
  <si>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</si>
  <si>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</si>
  <si>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</si>
  <si>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</si>
  <si>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</si>
  <si>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</si>
  <si>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</si>
  <si>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</si>
  <si>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</si>
  <si>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</si>
  <si>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</si>
  <si>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</si>
  <si>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</si>
  <si>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</si>
  <si>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72.</t>
  </si>
  <si>
    <t>Otros Beneficios</t>
  </si>
  <si>
    <t>Indemnizaciones y Compensaciones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</si>
  <si>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</si>
  <si>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</si>
  <si>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</si>
  <si>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</si>
  <si>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</si>
  <si>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</si>
  <si>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</si>
  <si>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</si>
  <si>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</si>
  <si>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</si>
  <si>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</si>
  <si>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</si>
  <si>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</si>
  <si>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</si>
  <si>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</si>
  <si>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</si>
  <si>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</si>
  <si>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</si>
  <si>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</si>
  <si>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</si>
  <si>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</si>
  <si>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</si>
  <si>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</si>
  <si>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RESULTADOS OPERATIVOS SEGÚN CLASIFICADORES PRESUPUESTALES</t>
  </si>
  <si>
    <t>PRESUPUESTO AUTORIZADO        PIM</t>
  </si>
  <si>
    <t>TOTALES</t>
  </si>
  <si>
    <t>(En Miles de Nuevos Soles)</t>
  </si>
  <si>
    <t>42.</t>
  </si>
  <si>
    <t>Cuotas</t>
  </si>
  <si>
    <t>Intereses y Cargos de la Deuda</t>
  </si>
  <si>
    <t>Amortización de la Deuda</t>
  </si>
  <si>
    <t>GASTOS POR GRUPO GENERICO</t>
  </si>
  <si>
    <t>CONCEPTO</t>
  </si>
  <si>
    <t>63.</t>
  </si>
  <si>
    <t>Constitución o Aumento de Capital de Empresas</t>
  </si>
  <si>
    <t>PRESUPUESTO AUTORIZADO PIM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</si>
  <si>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</si>
  <si>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</si>
  <si>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</si>
  <si>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</si>
  <si>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</si>
  <si>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</si>
  <si>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</si>
  <si>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</si>
  <si>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</si>
  <si>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</si>
  <si>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</si>
  <si>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</si>
  <si>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</si>
  <si>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</si>
  <si>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</si>
  <si>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</si>
  <si>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</si>
  <si>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</si>
  <si>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</si>
  <si>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</si>
  <si>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</si>
  <si>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</si>
  <si>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</si>
  <si>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</si>
  <si>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</si>
  <si>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</si>
  <si>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</si>
  <si>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</si>
  <si>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</si>
  <si>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</si>
  <si>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</si>
  <si>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</si>
  <si>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</si>
  <si>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</si>
  <si>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</si>
  <si>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</si>
  <si>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</si>
  <si>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</si>
  <si>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</si>
  <si>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</si>
  <si>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</si>
  <si>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</si>
  <si>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</si>
  <si>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</si>
  <si>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</si>
  <si>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</si>
  <si>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</si>
  <si>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</si>
  <si>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</si>
  <si>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</si>
  <si>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</si>
  <si>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</si>
  <si>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</si>
  <si>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</si>
  <si>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</si>
  <si>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</si>
  <si>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</si>
  <si>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</si>
  <si>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</si>
  <si>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</si>
  <si>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</si>
  <si>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</si>
  <si>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</si>
  <si>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05.</t>
  </si>
  <si>
    <t>Retribuciones y Complementos - Ley de Universitaria</t>
  </si>
  <si>
    <t>09</t>
  </si>
  <si>
    <t>Retribuciones y Complementos - Obreros permanentes</t>
  </si>
  <si>
    <t>70</t>
  </si>
  <si>
    <t>Sentencias judiciales y laudos arbitrales</t>
  </si>
  <si>
    <t>18</t>
  </si>
  <si>
    <t>29</t>
  </si>
  <si>
    <t>31</t>
  </si>
  <si>
    <t>Otros servicios de terceros</t>
  </si>
  <si>
    <t>46</t>
  </si>
  <si>
    <t>47</t>
  </si>
  <si>
    <t>Pliego 521 : Universidad Nacional de Piura</t>
  </si>
  <si>
    <t>GRUPO GENÉRICO / ESPECÍFICA</t>
  </si>
  <si>
    <t>43</t>
  </si>
  <si>
    <t>Ayuda financiera a estudiantes y a la investigación universitaria</t>
  </si>
  <si>
    <t>44</t>
  </si>
  <si>
    <t>23</t>
  </si>
  <si>
    <t>Combustible y lubricantes</t>
  </si>
  <si>
    <t>Materiales de construcción</t>
  </si>
  <si>
    <t>71</t>
  </si>
  <si>
    <t>60</t>
  </si>
  <si>
    <t>Adquisición de inmuebles</t>
  </si>
  <si>
    <t>13</t>
  </si>
  <si>
    <t>AL IV TRIMESTRE 2006</t>
  </si>
  <si>
    <t>EJECUCIÓN AL    IV TRIMESTRE</t>
  </si>
  <si>
    <t>Insumos médicos,quirúgicos u odontológicos y de laboratorio</t>
  </si>
  <si>
    <t>Impuestos, multas y contribuciones</t>
  </si>
  <si>
    <t>Sentencias judiciales y arbitrales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</si>
</sst>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#,##0.0_);\(#,##0.0\)"/>
    <numFmt numFmtId="165" formatCode="0.000%"/>
  </numFmts>
  <fonts count="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37" fontId="4" fillId="0" borderId="1" xfId="0" applyNumberFormat="1" applyFont="1" applyBorder="1" applyAlignment="1">
      <alignment vertical="center"/>
    </xf>
    <xf numFmtId="10" fontId="4" fillId="0" borderId="1" xfId="2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37" fontId="2" fillId="0" borderId="0" xfId="0" applyNumberFormat="1" applyFont="1"/>
    <xf numFmtId="10" fontId="2" fillId="0" borderId="0" xfId="2" applyNumberFormat="1" applyFont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10" fontId="2" fillId="0" borderId="2" xfId="2" applyNumberFormat="1" applyFont="1" applyBorder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37" fontId="4" fillId="0" borderId="1" xfId="0" applyNumberFormat="1" applyFont="1" applyBorder="1"/>
    <xf numFmtId="10" fontId="4" fillId="0" borderId="1" xfId="2" applyNumberFormat="1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37" fontId="4" fillId="0" borderId="0" xfId="0" applyNumberFormat="1" applyFont="1" applyBorder="1"/>
    <xf numFmtId="10" fontId="4" fillId="0" borderId="0" xfId="2" applyNumberFormat="1" applyFont="1" applyBorder="1"/>
    <xf numFmtId="37" fontId="4" fillId="0" borderId="3" xfId="0" applyNumberFormat="1" applyFont="1" applyBorder="1"/>
    <xf numFmtId="10" fontId="4" fillId="0" borderId="3" xfId="2" applyNumberFormat="1" applyFont="1" applyBorder="1"/>
    <xf numFmtId="37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0" fontId="2" fillId="0" borderId="0" xfId="2" applyNumberFormat="1" applyFont="1" applyBorder="1"/>
    <xf numFmtId="9" fontId="2" fillId="0" borderId="0" xfId="0" applyNumberFormat="1" applyFont="1" applyFill="1"/>
    <xf numFmtId="0" fontId="4" fillId="0" borderId="0" xfId="0" applyFont="1" applyBorder="1"/>
    <xf numFmtId="164" fontId="2" fillId="0" borderId="0" xfId="0" applyNumberFormat="1" applyFont="1"/>
    <xf numFmtId="0" fontId="2" fillId="0" borderId="1" xfId="0" applyFont="1" applyFill="1" applyBorder="1"/>
    <xf numFmtId="37" fontId="4" fillId="0" borderId="1" xfId="0" applyNumberFormat="1" applyFont="1" applyFill="1" applyBorder="1"/>
    <xf numFmtId="10" fontId="4" fillId="0" borderId="1" xfId="2" applyNumberFormat="1" applyFont="1" applyFill="1" applyBorder="1"/>
    <xf numFmtId="0" fontId="4" fillId="0" borderId="1" xfId="0" applyFont="1" applyFill="1" applyBorder="1"/>
    <xf numFmtId="2" fontId="2" fillId="0" borderId="0" xfId="0" applyNumberFormat="1" applyFont="1"/>
    <xf numFmtId="37" fontId="2" fillId="0" borderId="0" xfId="0" applyNumberFormat="1" applyFont="1" applyFill="1"/>
    <xf numFmtId="37" fontId="2" fillId="0" borderId="0" xfId="0" applyNumberFormat="1" applyFont="1" applyAlignment="1">
      <alignment horizontal="right"/>
    </xf>
    <xf numFmtId="165" fontId="2" fillId="0" borderId="0" xfId="2" applyNumberFormat="1" applyFont="1"/>
    <xf numFmtId="10" fontId="2" fillId="0" borderId="0" xfId="2" applyNumberFormat="1" applyFont="1" applyFill="1"/>
    <xf numFmtId="43" fontId="2" fillId="0" borderId="0" xfId="1" applyFont="1"/>
    <xf numFmtId="43" fontId="4" fillId="0" borderId="1" xfId="1" applyFont="1" applyBorder="1"/>
    <xf numFmtId="43" fontId="4" fillId="0" borderId="0" xfId="1" applyFont="1" applyBorder="1"/>
    <xf numFmtId="43" fontId="2" fillId="0" borderId="0" xfId="0" applyNumberFormat="1" applyFont="1"/>
    <xf numFmtId="43" fontId="2" fillId="0" borderId="0" xfId="1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Fill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" customWidth="1"/>
    <col min="2" max="2" width="4.42578125" style="1" customWidth="1"/>
    <col min="3" max="3" width="48.42578125" style="1" bestFit="1" customWidth="1"/>
    <col min="4" max="4" width="16.42578125" style="1" hidden="1" customWidth="1"/>
    <col min="5" max="5" width="15.42578125" style="1" customWidth="1"/>
    <col min="6" max="6" width="15.140625" style="1" customWidth="1"/>
    <col min="7" max="16384" width="11.42578125" style="1"/>
  </cols>
  <sheetData>
    <row r="6" spans="2:6" ht="12.75">
      <c r="B6" s="49" t="s">
        <v>153</v>
      </c>
      <c r="C6" s="49"/>
      <c r="D6" s="49"/>
      <c r="E6" s="49"/>
      <c r="F6" s="49"/>
    </row>
    <row r="7" spans="2:6" ht="12.75" customHeight="1">
      <c r="B7" s="50" t="s">
        <v>168</v>
      </c>
      <c r="C7" s="50"/>
      <c r="D7" s="50"/>
      <c r="E7" s="50"/>
      <c r="F7" s="50"/>
    </row>
    <row r="8" spans="2:6" ht="12.75" customHeight="1">
      <c r="B8" s="50" t="s">
        <v>0</v>
      </c>
      <c r="C8" s="50"/>
      <c r="D8" s="50"/>
      <c r="E8" s="50"/>
      <c r="F8" s="50"/>
    </row>
    <row r="10" spans="2:6">
      <c r="B10" s="2" t="s">
        <v>2</v>
      </c>
      <c r="D10" s="7"/>
    </row>
    <row r="11" spans="2:6" ht="12.75" customHeight="1">
      <c r="B11" s="51" t="s">
        <v>103</v>
      </c>
      <c r="C11" s="51"/>
      <c r="D11" s="51" t="s">
        <v>107</v>
      </c>
      <c r="E11" s="51" t="s">
        <v>169</v>
      </c>
      <c r="F11" s="51" t="s">
        <v>3</v>
      </c>
    </row>
    <row r="12" spans="2:6" ht="11.25" customHeight="1">
      <c r="B12" s="55"/>
      <c r="C12" s="55"/>
      <c r="D12" s="52"/>
      <c r="E12" s="52"/>
      <c r="F12" s="52"/>
    </row>
    <row r="13" spans="2:6" ht="11.25" customHeight="1">
      <c r="B13" s="56"/>
      <c r="C13" s="56"/>
      <c r="D13" s="53"/>
      <c r="E13" s="53"/>
      <c r="F13" s="53"/>
    </row>
    <row r="14" spans="2:6" ht="9" customHeight="1">
      <c r="B14" s="3"/>
    </row>
    <row r="15" spans="2:6" ht="18" customHeight="1">
      <c r="B15" s="54" t="s">
        <v>154</v>
      </c>
      <c r="C15" s="54"/>
      <c r="D15" s="4">
        <f>SUM(D16:D20)</f>
        <v>12469542462</v>
      </c>
      <c r="E15" s="4">
        <f>SUM(E16:E20)</f>
        <v>8546471417.8600006</v>
      </c>
      <c r="F15" s="5">
        <f t="shared" ref="F15:F20" si="0">+E15/D15</f>
        <v>0.68538773125836283</v>
      </c>
    </row>
    <row r="16" spans="2:6">
      <c r="B16" s="6" t="s">
        <v>1</v>
      </c>
      <c r="C16" s="1" t="s">
        <v>4</v>
      </c>
      <c r="D16" s="7">
        <v>7155824978</v>
      </c>
      <c r="E16" s="7">
        <v>5838325644.5500002</v>
      </c>
      <c r="F16" s="8">
        <f t="shared" si="0"/>
        <v>0.81588435470395881</v>
      </c>
    </row>
    <row r="17" spans="2:7">
      <c r="B17" s="6" t="s">
        <v>155</v>
      </c>
      <c r="C17" s="1" t="s">
        <v>5</v>
      </c>
      <c r="D17" s="7">
        <v>19442312</v>
      </c>
      <c r="E17" s="7">
        <v>9377642.0899999999</v>
      </c>
      <c r="F17" s="8">
        <f t="shared" si="0"/>
        <v>0.48233163267825346</v>
      </c>
      <c r="G17" s="7"/>
    </row>
    <row r="18" spans="2:7">
      <c r="B18" s="6" t="s">
        <v>156</v>
      </c>
      <c r="C18" s="1" t="s">
        <v>158</v>
      </c>
      <c r="D18" s="7">
        <v>5218284282</v>
      </c>
      <c r="E18" s="41">
        <v>2691319608.0500002</v>
      </c>
      <c r="F18" s="8">
        <f t="shared" si="0"/>
        <v>0.51574798585302528</v>
      </c>
      <c r="G18" s="32"/>
    </row>
    <row r="19" spans="2:7">
      <c r="B19" s="30" t="s">
        <v>157</v>
      </c>
      <c r="C19" s="24" t="s">
        <v>6</v>
      </c>
      <c r="D19" s="29">
        <v>15199504</v>
      </c>
      <c r="E19" s="29">
        <v>7448523.1699999999</v>
      </c>
      <c r="F19" s="31">
        <f t="shared" si="0"/>
        <v>0.49005041019759593</v>
      </c>
    </row>
    <row r="20" spans="2:7">
      <c r="B20" s="9" t="s">
        <v>166</v>
      </c>
      <c r="C20" s="10" t="s">
        <v>167</v>
      </c>
      <c r="D20" s="11">
        <v>60791386</v>
      </c>
      <c r="E20" s="11">
        <v>0</v>
      </c>
      <c r="F20" s="12">
        <f t="shared" si="0"/>
        <v>0</v>
      </c>
    </row>
    <row r="21" spans="2:7">
      <c r="B21" s="3"/>
      <c r="D21" s="7"/>
      <c r="E21" s="7"/>
    </row>
    <row r="22" spans="2:7">
      <c r="B22" s="3"/>
      <c r="D22" s="7"/>
      <c r="E22" s="7"/>
    </row>
    <row r="23" spans="2:7" ht="15" customHeight="1">
      <c r="B23" s="54" t="s">
        <v>102</v>
      </c>
      <c r="C23" s="54"/>
      <c r="D23" s="4">
        <f>SUM(D24:D33)</f>
        <v>12469542462</v>
      </c>
      <c r="E23" s="4">
        <f>SUM(E24:E33)</f>
        <v>8546471417.8600006</v>
      </c>
      <c r="F23" s="5">
        <f>+E23/D23</f>
        <v>0.68538773125836283</v>
      </c>
    </row>
    <row r="24" spans="2:7">
      <c r="B24" s="6" t="s">
        <v>7</v>
      </c>
      <c r="C24" s="13" t="s">
        <v>8</v>
      </c>
      <c r="D24" s="7">
        <f>+D47</f>
        <v>225999725</v>
      </c>
      <c r="E24" s="7">
        <f>+E47</f>
        <v>0</v>
      </c>
      <c r="F24" s="8">
        <v>0</v>
      </c>
    </row>
    <row r="25" spans="2:7">
      <c r="B25" s="6" t="s">
        <v>9</v>
      </c>
      <c r="C25" s="1" t="s">
        <v>10</v>
      </c>
      <c r="D25" s="7">
        <f>+D49</f>
        <v>43798200</v>
      </c>
      <c r="E25" s="7">
        <f>+E49</f>
        <v>24693160.789999999</v>
      </c>
      <c r="F25" s="8">
        <f t="shared" ref="F25:F33" si="1">+E25/D25</f>
        <v>0.5637939639071925</v>
      </c>
    </row>
    <row r="26" spans="2:7">
      <c r="B26" s="6" t="s">
        <v>11</v>
      </c>
      <c r="C26" s="1" t="s">
        <v>12</v>
      </c>
      <c r="D26" s="7">
        <f>+D60</f>
        <v>30961000</v>
      </c>
      <c r="E26" s="7">
        <f>+E60</f>
        <v>20617770.000000004</v>
      </c>
      <c r="F26" s="8">
        <f t="shared" si="1"/>
        <v>0.6659271341364944</v>
      </c>
      <c r="G26" s="7"/>
    </row>
    <row r="27" spans="2:7">
      <c r="B27" s="6" t="s">
        <v>13</v>
      </c>
      <c r="C27" s="1" t="s">
        <v>14</v>
      </c>
      <c r="D27" s="7">
        <f>+D66</f>
        <v>113789052</v>
      </c>
      <c r="E27" s="40">
        <f>+E66</f>
        <v>67623987.480000004</v>
      </c>
      <c r="F27" s="8">
        <f t="shared" si="1"/>
        <v>0.59429256410361875</v>
      </c>
      <c r="G27" s="7"/>
    </row>
    <row r="28" spans="2:7">
      <c r="B28" s="6" t="s">
        <v>15</v>
      </c>
      <c r="C28" s="1" t="s">
        <v>16</v>
      </c>
      <c r="D28" s="7">
        <f>+D98</f>
        <v>253711179</v>
      </c>
      <c r="E28" s="7">
        <f>+E98</f>
        <v>99472556.059999987</v>
      </c>
      <c r="F28" s="8">
        <f t="shared" si="1"/>
        <v>0.39207005561233071</v>
      </c>
    </row>
    <row r="29" spans="2:7">
      <c r="B29" s="6" t="s">
        <v>17</v>
      </c>
      <c r="C29" s="1" t="s">
        <v>18</v>
      </c>
      <c r="D29" s="7">
        <f>+D108</f>
        <v>64570750</v>
      </c>
      <c r="E29" s="7">
        <f>+E108</f>
        <v>28282556.469999999</v>
      </c>
      <c r="F29" s="8">
        <f t="shared" si="1"/>
        <v>0.43800879608801196</v>
      </c>
      <c r="G29" s="7"/>
    </row>
    <row r="30" spans="2:7">
      <c r="B30" s="6" t="s">
        <v>19</v>
      </c>
      <c r="C30" s="1" t="s">
        <v>20</v>
      </c>
      <c r="D30" s="7">
        <f>+D122</f>
        <v>18902400</v>
      </c>
      <c r="E30" s="7">
        <f>+E122</f>
        <v>13250440.85</v>
      </c>
      <c r="F30" s="8">
        <f t="shared" si="1"/>
        <v>0.70099251153292697</v>
      </c>
    </row>
    <row r="31" spans="2:7">
      <c r="B31" s="6" t="s">
        <v>21</v>
      </c>
      <c r="C31" s="1" t="s">
        <v>22</v>
      </c>
      <c r="D31" s="7">
        <f>+D128</f>
        <v>6897661</v>
      </c>
      <c r="E31" s="7">
        <f>+E128</f>
        <v>1179284.28</v>
      </c>
      <c r="F31" s="8">
        <f t="shared" si="1"/>
        <v>0.17096872113604888</v>
      </c>
      <c r="G31" s="7"/>
    </row>
    <row r="32" spans="2:7">
      <c r="B32" s="6" t="s">
        <v>23</v>
      </c>
      <c r="C32" s="1" t="s">
        <v>100</v>
      </c>
      <c r="D32" s="7">
        <f>+D132</f>
        <v>6426938387</v>
      </c>
      <c r="E32" s="7">
        <f>+E132</f>
        <v>4015483600.4100003</v>
      </c>
      <c r="F32" s="8">
        <f t="shared" si="1"/>
        <v>0.62478949674268913</v>
      </c>
    </row>
    <row r="33" spans="2:7">
      <c r="B33" s="9" t="s">
        <v>24</v>
      </c>
      <c r="C33" s="10" t="s">
        <v>101</v>
      </c>
      <c r="D33" s="11">
        <f>+D138</f>
        <v>5283974108</v>
      </c>
      <c r="E33" s="11">
        <f>+E138</f>
        <v>4275868061.52</v>
      </c>
      <c r="F33" s="12">
        <f t="shared" si="1"/>
        <v>0.80921442348596762</v>
      </c>
      <c r="G33" s="7"/>
    </row>
    <row r="34" spans="2:7">
      <c r="B34" s="3"/>
      <c r="G34" s="7"/>
    </row>
    <row r="35" spans="2:7">
      <c r="B35" s="3"/>
      <c r="D35" s="7"/>
      <c r="E35" s="7"/>
    </row>
    <row r="36" spans="2:7">
      <c r="B36" s="3"/>
    </row>
    <row r="37" spans="2:7">
      <c r="B37" s="3"/>
    </row>
    <row r="38" spans="2:7" ht="12.75" customHeight="1">
      <c r="B38" s="49" t="s">
        <v>153</v>
      </c>
      <c r="C38" s="49"/>
      <c r="D38" s="49"/>
      <c r="E38" s="49"/>
      <c r="F38" s="49"/>
    </row>
    <row r="39" spans="2:7" ht="12.75" customHeight="1">
      <c r="B39" s="50" t="s">
        <v>168</v>
      </c>
      <c r="C39" s="50"/>
      <c r="D39" s="50"/>
      <c r="E39" s="50"/>
      <c r="F39" s="50"/>
    </row>
    <row r="40" spans="2:7" ht="12.75" customHeight="1">
      <c r="B40" s="50" t="s">
        <v>0</v>
      </c>
      <c r="C40" s="50"/>
      <c r="D40" s="50"/>
      <c r="E40" s="50"/>
      <c r="F40" s="50"/>
    </row>
    <row r="42" spans="2:7">
      <c r="B42" s="2" t="s">
        <v>2</v>
      </c>
    </row>
    <row r="43" spans="2:7" ht="11.25" customHeight="1">
      <c r="B43" s="51"/>
      <c r="C43" s="51"/>
      <c r="D43" s="51" t="s">
        <v>95</v>
      </c>
      <c r="E43" s="51" t="s">
        <v>169</v>
      </c>
      <c r="F43" s="51" t="s">
        <v>3</v>
      </c>
    </row>
    <row r="44" spans="2:7" ht="11.25" customHeight="1">
      <c r="B44" s="55"/>
      <c r="C44" s="55"/>
      <c r="D44" s="52"/>
      <c r="E44" s="52"/>
      <c r="F44" s="52"/>
    </row>
    <row r="45" spans="2:7" ht="11.25" customHeight="1">
      <c r="B45" s="56"/>
      <c r="C45" s="56"/>
      <c r="D45" s="53"/>
      <c r="E45" s="53"/>
      <c r="F45" s="53"/>
    </row>
    <row r="46" spans="2:7" ht="11.25" customHeight="1">
      <c r="B46" s="3"/>
    </row>
    <row r="47" spans="2:7">
      <c r="B47" s="15" t="s">
        <v>91</v>
      </c>
      <c r="C47" s="17"/>
      <c r="D47" s="18">
        <v>225999725</v>
      </c>
      <c r="E47" s="18">
        <v>0</v>
      </c>
      <c r="F47" s="19">
        <v>0</v>
      </c>
    </row>
    <row r="48" spans="2:7">
      <c r="B48" s="23"/>
      <c r="C48" s="24"/>
      <c r="D48" s="25"/>
      <c r="E48" s="25"/>
      <c r="F48" s="26"/>
    </row>
    <row r="49" spans="2:7">
      <c r="B49" s="20" t="s">
        <v>55</v>
      </c>
      <c r="C49" s="20"/>
      <c r="D49" s="18">
        <f>SUM(D50:D58)</f>
        <v>43798200</v>
      </c>
      <c r="E49" s="18">
        <f>SUM(E50:E58)</f>
        <v>24693160.789999999</v>
      </c>
      <c r="F49" s="19">
        <f t="shared" ref="F49:F58" si="2">+E49/D49</f>
        <v>0.5637939639071925</v>
      </c>
    </row>
    <row r="50" spans="2:7">
      <c r="B50" s="6" t="s">
        <v>32</v>
      </c>
      <c r="C50" s="1" t="s">
        <v>54</v>
      </c>
      <c r="D50" s="7">
        <v>4734468</v>
      </c>
      <c r="E50" s="41">
        <v>3609230.43</v>
      </c>
      <c r="F50" s="8">
        <f t="shared" si="2"/>
        <v>0.7623307264934519</v>
      </c>
      <c r="G50" s="7"/>
    </row>
    <row r="51" spans="2:7">
      <c r="B51" s="6" t="s">
        <v>33</v>
      </c>
      <c r="C51" s="1" t="s">
        <v>25</v>
      </c>
      <c r="D51" s="7">
        <v>10860</v>
      </c>
      <c r="E51" s="7">
        <v>8149.86</v>
      </c>
      <c r="F51" s="8">
        <f t="shared" si="2"/>
        <v>0.75044751381215469</v>
      </c>
    </row>
    <row r="52" spans="2:7">
      <c r="B52" s="6" t="s">
        <v>34</v>
      </c>
      <c r="C52" s="1" t="s">
        <v>26</v>
      </c>
      <c r="D52" s="7">
        <v>872280</v>
      </c>
      <c r="E52" s="7">
        <v>391372.19</v>
      </c>
      <c r="F52" s="8">
        <f t="shared" si="2"/>
        <v>0.44867724813133397</v>
      </c>
    </row>
    <row r="53" spans="2:7">
      <c r="B53" s="6" t="s">
        <v>35</v>
      </c>
      <c r="C53" s="1" t="s">
        <v>27</v>
      </c>
      <c r="D53" s="7">
        <v>502040</v>
      </c>
      <c r="E53" s="7">
        <v>369878.43</v>
      </c>
      <c r="F53" s="8">
        <f t="shared" si="2"/>
        <v>0.73675091626165246</v>
      </c>
    </row>
    <row r="54" spans="2:7">
      <c r="B54" s="6" t="s">
        <v>36</v>
      </c>
      <c r="C54" s="1" t="s">
        <v>28</v>
      </c>
      <c r="D54" s="7">
        <v>13362</v>
      </c>
      <c r="E54" s="7">
        <v>11412.43</v>
      </c>
      <c r="F54" s="8">
        <f t="shared" si="2"/>
        <v>0.85409594372099984</v>
      </c>
    </row>
    <row r="55" spans="2:7">
      <c r="B55" s="6" t="s">
        <v>109</v>
      </c>
      <c r="C55" s="1" t="s">
        <v>110</v>
      </c>
      <c r="D55" s="7">
        <v>334400</v>
      </c>
      <c r="E55" s="7">
        <v>234884.45</v>
      </c>
      <c r="F55" s="8">
        <f t="shared" si="2"/>
        <v>0.70240565191387561</v>
      </c>
    </row>
    <row r="56" spans="2:7">
      <c r="B56" s="6" t="s">
        <v>37</v>
      </c>
      <c r="C56" s="1" t="s">
        <v>29</v>
      </c>
      <c r="D56" s="7">
        <v>37184980</v>
      </c>
      <c r="E56" s="7">
        <v>19922990.460000001</v>
      </c>
      <c r="F56" s="8">
        <f t="shared" si="2"/>
        <v>0.53578058829129394</v>
      </c>
    </row>
    <row r="57" spans="2:7">
      <c r="B57" s="6" t="s">
        <v>38</v>
      </c>
      <c r="C57" s="1" t="s">
        <v>30</v>
      </c>
      <c r="D57" s="7">
        <v>3869</v>
      </c>
      <c r="E57" s="7">
        <v>3868.96</v>
      </c>
      <c r="F57" s="8">
        <f t="shared" si="2"/>
        <v>0.99998966141121737</v>
      </c>
    </row>
    <row r="58" spans="2:7">
      <c r="B58" s="6" t="s">
        <v>164</v>
      </c>
      <c r="C58" s="1" t="s">
        <v>165</v>
      </c>
      <c r="D58" s="7">
        <v>141941</v>
      </c>
      <c r="E58" s="7">
        <v>141373.57999999999</v>
      </c>
      <c r="F58" s="8">
        <f t="shared" si="2"/>
        <v>0.99600242354217583</v>
      </c>
    </row>
    <row r="59" spans="2:7">
      <c r="B59" s="6"/>
      <c r="D59" s="7"/>
      <c r="E59" s="7"/>
    </row>
    <row r="60" spans="2:7">
      <c r="B60" s="20" t="s">
        <v>56</v>
      </c>
      <c r="C60" s="17"/>
      <c r="D60" s="18">
        <f>SUM(D61:D64)</f>
        <v>30961000</v>
      </c>
      <c r="E60" s="18">
        <f>SUM(E61:E64)</f>
        <v>20617770.000000004</v>
      </c>
      <c r="F60" s="19">
        <f>+E60/D60</f>
        <v>0.6659271341364944</v>
      </c>
    </row>
    <row r="61" spans="2:7">
      <c r="B61" s="6" t="s">
        <v>39</v>
      </c>
      <c r="C61" s="1" t="s">
        <v>31</v>
      </c>
      <c r="D61" s="7">
        <v>27583104</v>
      </c>
      <c r="E61" s="7">
        <v>18818946.670000002</v>
      </c>
      <c r="F61" s="8">
        <f>+E61/D61</f>
        <v>0.6822635577924806</v>
      </c>
    </row>
    <row r="62" spans="2:7">
      <c r="B62" s="6" t="s">
        <v>109</v>
      </c>
      <c r="C62" s="1" t="s">
        <v>110</v>
      </c>
      <c r="D62" s="7">
        <v>2267400</v>
      </c>
      <c r="E62" s="7">
        <v>1366476.6</v>
      </c>
      <c r="F62" s="8">
        <f>+E62/D62</f>
        <v>0.60266234453559142</v>
      </c>
    </row>
    <row r="63" spans="2:7">
      <c r="B63" s="6" t="s">
        <v>37</v>
      </c>
      <c r="C63" s="1" t="s">
        <v>29</v>
      </c>
      <c r="D63" s="7">
        <v>173896</v>
      </c>
      <c r="E63" s="7">
        <v>112718.22</v>
      </c>
      <c r="F63" s="8">
        <f>+E63/D63</f>
        <v>0.64819328794221831</v>
      </c>
    </row>
    <row r="64" spans="2:7">
      <c r="B64" s="6" t="s">
        <v>38</v>
      </c>
      <c r="C64" s="1" t="s">
        <v>30</v>
      </c>
      <c r="D64" s="7">
        <v>936600</v>
      </c>
      <c r="E64" s="7">
        <v>319628.51</v>
      </c>
      <c r="F64" s="8">
        <f>+E64/D64</f>
        <v>0.34126469143711297</v>
      </c>
    </row>
    <row r="65" spans="2:8">
      <c r="B65" s="14"/>
      <c r="C65" s="2"/>
      <c r="D65" s="7"/>
      <c r="E65" s="7"/>
      <c r="F65" s="7"/>
      <c r="G65" s="7"/>
      <c r="H65" s="7"/>
    </row>
    <row r="66" spans="2:8">
      <c r="B66" s="20" t="s">
        <v>57</v>
      </c>
      <c r="C66" s="38"/>
      <c r="D66" s="36">
        <f>SUM(D67:D96)</f>
        <v>113789052</v>
      </c>
      <c r="E66" s="36">
        <f>SUM(E67:E96)</f>
        <v>67623987.480000004</v>
      </c>
      <c r="F66" s="37">
        <f t="shared" ref="F66:F96" si="3">+E66/D66</f>
        <v>0.59429256410361875</v>
      </c>
      <c r="G66" s="7"/>
    </row>
    <row r="67" spans="2:8">
      <c r="B67" s="6" t="s">
        <v>47</v>
      </c>
      <c r="C67" s="1" t="s">
        <v>40</v>
      </c>
      <c r="D67" s="7">
        <v>1465264</v>
      </c>
      <c r="E67" s="7">
        <v>595008.21</v>
      </c>
      <c r="F67" s="8">
        <f t="shared" si="3"/>
        <v>0.40607577201105055</v>
      </c>
      <c r="G67" s="7"/>
      <c r="H67" s="7"/>
    </row>
    <row r="68" spans="2:8">
      <c r="B68" s="6" t="s">
        <v>48</v>
      </c>
      <c r="C68" s="1" t="s">
        <v>41</v>
      </c>
      <c r="D68" s="7">
        <v>778699</v>
      </c>
      <c r="E68" s="7">
        <v>557759.76</v>
      </c>
      <c r="F68" s="8">
        <f t="shared" si="3"/>
        <v>0.71627131921320053</v>
      </c>
    </row>
    <row r="69" spans="2:8">
      <c r="B69" s="6" t="s">
        <v>59</v>
      </c>
      <c r="C69" s="1" t="s">
        <v>58</v>
      </c>
      <c r="D69" s="7">
        <v>297100</v>
      </c>
      <c r="E69" s="7">
        <v>159437.62</v>
      </c>
      <c r="F69" s="8">
        <f t="shared" si="3"/>
        <v>0.53664631437226518</v>
      </c>
    </row>
    <row r="70" spans="2:8">
      <c r="B70" s="6" t="s">
        <v>49</v>
      </c>
      <c r="C70" s="1" t="s">
        <v>136</v>
      </c>
      <c r="D70" s="7">
        <v>290540</v>
      </c>
      <c r="E70" s="7">
        <v>152403.47</v>
      </c>
      <c r="F70" s="8">
        <f t="shared" si="3"/>
        <v>0.52455245405107731</v>
      </c>
    </row>
    <row r="71" spans="2:8">
      <c r="B71" s="6" t="s">
        <v>50</v>
      </c>
      <c r="C71" s="1" t="s">
        <v>43</v>
      </c>
      <c r="D71" s="7">
        <v>28486812</v>
      </c>
      <c r="E71" s="7">
        <v>18219070.239999998</v>
      </c>
      <c r="F71" s="8">
        <f t="shared" si="3"/>
        <v>0.63956157115790979</v>
      </c>
    </row>
    <row r="72" spans="2:8">
      <c r="B72" s="6" t="s">
        <v>61</v>
      </c>
      <c r="C72" s="1" t="s">
        <v>60</v>
      </c>
      <c r="D72" s="7">
        <v>629700</v>
      </c>
      <c r="E72" s="7">
        <v>367123.87</v>
      </c>
      <c r="F72" s="8">
        <f t="shared" si="3"/>
        <v>0.58301392726695256</v>
      </c>
    </row>
    <row r="73" spans="2:8">
      <c r="B73" s="6" t="s">
        <v>51</v>
      </c>
      <c r="C73" s="1" t="s">
        <v>44</v>
      </c>
      <c r="D73" s="7">
        <v>7887635</v>
      </c>
      <c r="E73" s="7">
        <v>554680.31999999995</v>
      </c>
      <c r="F73" s="8">
        <f t="shared" si="3"/>
        <v>7.0322767217296439E-2</v>
      </c>
    </row>
    <row r="74" spans="2:8">
      <c r="B74" s="6" t="s">
        <v>52</v>
      </c>
      <c r="C74" s="1" t="s">
        <v>45</v>
      </c>
      <c r="D74" s="7">
        <v>1332648</v>
      </c>
      <c r="E74" s="7">
        <v>470883.18</v>
      </c>
      <c r="F74" s="8">
        <f t="shared" si="3"/>
        <v>0.35334400381796244</v>
      </c>
    </row>
    <row r="75" spans="2:8">
      <c r="B75" s="6" t="s">
        <v>64</v>
      </c>
      <c r="C75" s="1" t="s">
        <v>62</v>
      </c>
      <c r="D75" s="7">
        <f>10865271+39000000</f>
        <v>49865271</v>
      </c>
      <c r="E75" s="7">
        <f>3189260.44+31500000</f>
        <v>34689260.439999998</v>
      </c>
      <c r="F75" s="8">
        <f t="shared" si="3"/>
        <v>0.69565971956715122</v>
      </c>
    </row>
    <row r="76" spans="2:8">
      <c r="B76" s="6" t="s">
        <v>65</v>
      </c>
      <c r="C76" s="1" t="s">
        <v>63</v>
      </c>
      <c r="D76" s="7">
        <v>2706366</v>
      </c>
      <c r="E76" s="7">
        <v>2094698.46</v>
      </c>
      <c r="F76" s="8">
        <f t="shared" si="3"/>
        <v>0.77398934955582499</v>
      </c>
    </row>
    <row r="77" spans="2:8">
      <c r="B77" s="6" t="s">
        <v>53</v>
      </c>
      <c r="C77" s="1" t="s">
        <v>46</v>
      </c>
      <c r="D77" s="7">
        <v>12669146</v>
      </c>
      <c r="E77" s="7">
        <v>6143052.1100000003</v>
      </c>
      <c r="F77" s="8">
        <f t="shared" si="3"/>
        <v>0.48488288871246732</v>
      </c>
    </row>
    <row r="78" spans="2:8">
      <c r="B78" s="6" t="s">
        <v>111</v>
      </c>
      <c r="C78" s="1" t="s">
        <v>125</v>
      </c>
      <c r="D78" s="7">
        <v>29040</v>
      </c>
      <c r="E78" s="7">
        <v>27837.3</v>
      </c>
      <c r="F78" s="8">
        <v>0</v>
      </c>
    </row>
    <row r="79" spans="2:8">
      <c r="B79" s="6" t="s">
        <v>159</v>
      </c>
      <c r="C79" s="1" t="s">
        <v>161</v>
      </c>
      <c r="D79" s="7">
        <v>310</v>
      </c>
      <c r="E79" s="7">
        <v>55</v>
      </c>
      <c r="F79" s="8">
        <f t="shared" si="3"/>
        <v>0.17741935483870969</v>
      </c>
    </row>
    <row r="80" spans="2:8">
      <c r="B80" s="6" t="s">
        <v>146</v>
      </c>
      <c r="C80" s="1" t="s">
        <v>160</v>
      </c>
      <c r="D80" s="7">
        <v>10</v>
      </c>
      <c r="E80" s="7">
        <v>9.1999999999999993</v>
      </c>
      <c r="F80" s="8">
        <f t="shared" si="3"/>
        <v>0.91999999999999993</v>
      </c>
    </row>
    <row r="81" spans="2:6">
      <c r="B81" s="6" t="s">
        <v>147</v>
      </c>
      <c r="C81" s="1" t="s">
        <v>148</v>
      </c>
      <c r="D81" s="7">
        <v>500</v>
      </c>
      <c r="E81" s="7">
        <v>190</v>
      </c>
      <c r="F81" s="8">
        <v>0</v>
      </c>
    </row>
    <row r="82" spans="2:6">
      <c r="B82" s="6" t="s">
        <v>112</v>
      </c>
      <c r="C82" s="1" t="s">
        <v>142</v>
      </c>
      <c r="D82" s="7">
        <v>803137</v>
      </c>
      <c r="E82" s="7">
        <v>516810.93</v>
      </c>
      <c r="F82" s="8">
        <f t="shared" si="3"/>
        <v>0.64349037586364466</v>
      </c>
    </row>
    <row r="83" spans="2:6">
      <c r="B83" s="6" t="s">
        <v>113</v>
      </c>
      <c r="C83" s="1" t="s">
        <v>126</v>
      </c>
      <c r="D83" s="7">
        <v>1273930</v>
      </c>
      <c r="E83" s="7">
        <v>614592.97</v>
      </c>
      <c r="F83" s="8">
        <f t="shared" si="3"/>
        <v>0.48243857197805212</v>
      </c>
    </row>
    <row r="84" spans="2:6">
      <c r="B84" s="6" t="s">
        <v>149</v>
      </c>
      <c r="C84" s="1" t="s">
        <v>150</v>
      </c>
      <c r="D84" s="7">
        <v>15960</v>
      </c>
      <c r="E84" s="7">
        <v>10785.2</v>
      </c>
      <c r="F84" s="8">
        <f t="shared" si="3"/>
        <v>0.67576441102756901</v>
      </c>
    </row>
    <row r="85" spans="2:6">
      <c r="B85" s="6" t="s">
        <v>151</v>
      </c>
      <c r="C85" s="1" t="s">
        <v>152</v>
      </c>
      <c r="D85" s="7">
        <v>11410</v>
      </c>
      <c r="E85" s="7">
        <v>5539.1</v>
      </c>
      <c r="F85" s="8">
        <f t="shared" si="3"/>
        <v>0.48546012269938654</v>
      </c>
    </row>
    <row r="86" spans="2:6">
      <c r="B86" s="6" t="s">
        <v>114</v>
      </c>
      <c r="C86" s="1" t="s">
        <v>127</v>
      </c>
      <c r="D86" s="7">
        <v>1122260</v>
      </c>
      <c r="E86" s="7">
        <v>786769.44</v>
      </c>
      <c r="F86" s="8">
        <f t="shared" si="3"/>
        <v>0.70105807923297625</v>
      </c>
    </row>
    <row r="87" spans="2:6">
      <c r="B87" s="6" t="s">
        <v>115</v>
      </c>
      <c r="C87" s="1" t="s">
        <v>128</v>
      </c>
      <c r="D87" s="7">
        <v>110300</v>
      </c>
      <c r="E87" s="7">
        <v>69756.679999999993</v>
      </c>
      <c r="F87" s="8">
        <f t="shared" si="3"/>
        <v>0.63242683590208515</v>
      </c>
    </row>
    <row r="88" spans="2:6">
      <c r="B88" s="6" t="s">
        <v>116</v>
      </c>
      <c r="C88" s="1" t="s">
        <v>129</v>
      </c>
      <c r="D88" s="7">
        <v>1194390</v>
      </c>
      <c r="E88" s="7">
        <v>428733.38</v>
      </c>
      <c r="F88" s="8">
        <f t="shared" si="3"/>
        <v>0.35895593566590478</v>
      </c>
    </row>
    <row r="89" spans="2:6">
      <c r="B89" s="6" t="s">
        <v>117</v>
      </c>
      <c r="C89" s="1" t="s">
        <v>130</v>
      </c>
      <c r="D89" s="7">
        <v>700940</v>
      </c>
      <c r="E89" s="7">
        <v>445185.67</v>
      </c>
      <c r="F89" s="8">
        <f t="shared" si="3"/>
        <v>0.63512664422061804</v>
      </c>
    </row>
    <row r="90" spans="2:6">
      <c r="B90" s="6" t="s">
        <v>118</v>
      </c>
      <c r="C90" s="1" t="s">
        <v>131</v>
      </c>
      <c r="D90" s="7">
        <v>347753</v>
      </c>
      <c r="E90" s="7">
        <v>280686.23</v>
      </c>
      <c r="F90" s="8">
        <f t="shared" si="3"/>
        <v>0.80714251207034871</v>
      </c>
    </row>
    <row r="91" spans="2:6">
      <c r="B91" s="6" t="s">
        <v>119</v>
      </c>
      <c r="C91" s="1" t="s">
        <v>132</v>
      </c>
      <c r="D91" s="7">
        <v>129200</v>
      </c>
      <c r="E91" s="7">
        <v>44800</v>
      </c>
      <c r="F91" s="8">
        <f t="shared" si="3"/>
        <v>0.34674922600619196</v>
      </c>
    </row>
    <row r="92" spans="2:6">
      <c r="B92" s="6" t="s">
        <v>120</v>
      </c>
      <c r="C92" s="1" t="s">
        <v>133</v>
      </c>
      <c r="D92" s="7">
        <v>1008021</v>
      </c>
      <c r="E92" s="7">
        <v>250383.75</v>
      </c>
      <c r="F92" s="8">
        <f t="shared" si="3"/>
        <v>0.2483914025600657</v>
      </c>
    </row>
    <row r="93" spans="2:6">
      <c r="B93" s="6" t="s">
        <v>121</v>
      </c>
      <c r="C93" s="1" t="s">
        <v>134</v>
      </c>
      <c r="D93" s="7">
        <v>65499</v>
      </c>
      <c r="E93" s="7">
        <v>0</v>
      </c>
      <c r="F93" s="8">
        <f t="shared" si="3"/>
        <v>0</v>
      </c>
    </row>
    <row r="94" spans="2:6">
      <c r="B94" s="6" t="s">
        <v>122</v>
      </c>
      <c r="C94" s="1" t="s">
        <v>137</v>
      </c>
      <c r="D94" s="7">
        <v>253050</v>
      </c>
      <c r="E94" s="7">
        <v>35178.92</v>
      </c>
      <c r="F94" s="8">
        <f t="shared" si="3"/>
        <v>0.13901964038727524</v>
      </c>
    </row>
    <row r="95" spans="2:6">
      <c r="B95" s="6" t="s">
        <v>123</v>
      </c>
      <c r="C95" s="1" t="s">
        <v>138</v>
      </c>
      <c r="D95" s="7">
        <v>5150</v>
      </c>
      <c r="E95" s="7">
        <v>2600</v>
      </c>
      <c r="F95" s="8">
        <f t="shared" si="3"/>
        <v>0.50485436893203883</v>
      </c>
    </row>
    <row r="96" spans="2:6">
      <c r="B96" s="6" t="s">
        <v>124</v>
      </c>
      <c r="C96" s="1" t="s">
        <v>139</v>
      </c>
      <c r="D96" s="7">
        <v>309011</v>
      </c>
      <c r="E96" s="7">
        <v>100696.03</v>
      </c>
      <c r="F96" s="8">
        <f t="shared" si="3"/>
        <v>0.32586551935044383</v>
      </c>
    </row>
    <row r="97" spans="2:9">
      <c r="B97" s="6"/>
      <c r="D97" s="7"/>
      <c r="E97" s="7"/>
    </row>
    <row r="98" spans="2:9">
      <c r="B98" s="20" t="s">
        <v>66</v>
      </c>
      <c r="C98" s="17"/>
      <c r="D98" s="18">
        <f>SUM(D99:D106)</f>
        <v>253711179</v>
      </c>
      <c r="E98" s="18">
        <f>SUM(E99:E106)</f>
        <v>99472556.059999987</v>
      </c>
      <c r="F98" s="19">
        <f t="shared" ref="F98:F106" si="4">+E98/D98</f>
        <v>0.39207005561233071</v>
      </c>
      <c r="G98" s="7"/>
      <c r="I98" s="7"/>
    </row>
    <row r="99" spans="2:9">
      <c r="B99" s="6" t="s">
        <v>67</v>
      </c>
      <c r="C99" s="1" t="s">
        <v>69</v>
      </c>
      <c r="D99" s="7">
        <v>8797580</v>
      </c>
      <c r="E99" s="7">
        <v>5260448.66</v>
      </c>
      <c r="F99" s="8">
        <f t="shared" si="4"/>
        <v>0.59794269105822284</v>
      </c>
      <c r="G99" s="7"/>
      <c r="H99" s="7"/>
    </row>
    <row r="100" spans="2:9">
      <c r="B100" s="6" t="s">
        <v>140</v>
      </c>
      <c r="C100" s="1" t="s">
        <v>141</v>
      </c>
      <c r="D100" s="7">
        <v>4140300</v>
      </c>
      <c r="E100" s="7">
        <v>2478987.36</v>
      </c>
      <c r="F100" s="8">
        <f t="shared" si="4"/>
        <v>0.59874583001231796</v>
      </c>
      <c r="G100" s="7"/>
      <c r="H100" s="7"/>
    </row>
    <row r="101" spans="2:9">
      <c r="B101" s="6" t="s">
        <v>53</v>
      </c>
      <c r="C101" s="1" t="s">
        <v>46</v>
      </c>
      <c r="D101" s="7">
        <v>412512</v>
      </c>
      <c r="E101" s="7">
        <v>88209.64</v>
      </c>
      <c r="F101" s="8">
        <f t="shared" si="4"/>
        <v>0.2138353308509813</v>
      </c>
      <c r="G101" s="7"/>
      <c r="H101" s="7"/>
    </row>
    <row r="102" spans="2:9">
      <c r="B102" s="6" t="s">
        <v>37</v>
      </c>
      <c r="C102" s="1" t="s">
        <v>29</v>
      </c>
      <c r="D102" s="7">
        <f>2880000+488487+98497105+1300000+497561</f>
        <v>103663153</v>
      </c>
      <c r="E102" s="7">
        <f>2390000+397643.23+59973534.03+961003+307717.93</f>
        <v>64029898.189999998</v>
      </c>
      <c r="F102" s="8">
        <f t="shared" si="4"/>
        <v>0.61767268635944339</v>
      </c>
      <c r="G102" s="7"/>
      <c r="H102" s="42"/>
    </row>
    <row r="103" spans="2:9">
      <c r="B103" s="6" t="s">
        <v>98</v>
      </c>
      <c r="C103" s="1" t="s">
        <v>99</v>
      </c>
      <c r="D103" s="7">
        <v>34930</v>
      </c>
      <c r="E103" s="7">
        <v>2930</v>
      </c>
      <c r="F103" s="8">
        <f t="shared" si="4"/>
        <v>8.3882049813913548E-2</v>
      </c>
    </row>
    <row r="104" spans="2:9">
      <c r="B104" s="6" t="s">
        <v>144</v>
      </c>
      <c r="C104" s="1" t="s">
        <v>145</v>
      </c>
      <c r="D104" s="7">
        <v>27010</v>
      </c>
      <c r="E104" s="7">
        <v>6595</v>
      </c>
      <c r="F104" s="8">
        <f t="shared" si="4"/>
        <v>0.24416882636060719</v>
      </c>
    </row>
    <row r="105" spans="2:9">
      <c r="B105" s="6" t="s">
        <v>108</v>
      </c>
      <c r="C105" s="1" t="s">
        <v>135</v>
      </c>
      <c r="D105" s="7">
        <v>132880550</v>
      </c>
      <c r="E105" s="7">
        <v>24841670</v>
      </c>
      <c r="F105" s="8">
        <f t="shared" si="4"/>
        <v>0.18694737491679558</v>
      </c>
    </row>
    <row r="106" spans="2:9">
      <c r="B106" s="6" t="s">
        <v>38</v>
      </c>
      <c r="C106" s="1" t="s">
        <v>30</v>
      </c>
      <c r="D106" s="7">
        <v>3755144</v>
      </c>
      <c r="E106" s="7">
        <v>2763817.21</v>
      </c>
      <c r="F106" s="8">
        <f t="shared" si="4"/>
        <v>0.73600831552664825</v>
      </c>
    </row>
    <row r="107" spans="2:9">
      <c r="B107" s="6"/>
      <c r="D107" s="7"/>
      <c r="E107" s="7"/>
    </row>
    <row r="108" spans="2:9">
      <c r="B108" s="20" t="s">
        <v>71</v>
      </c>
      <c r="C108" s="35"/>
      <c r="D108" s="36">
        <f>SUM(D109:D120)</f>
        <v>64570750</v>
      </c>
      <c r="E108" s="36">
        <f>SUM(E109:E120)</f>
        <v>28282556.469999999</v>
      </c>
      <c r="F108" s="37">
        <f t="shared" ref="F108:F120" si="5">+E108/D108</f>
        <v>0.43800879608801196</v>
      </c>
      <c r="G108" s="7"/>
      <c r="H108" s="34"/>
    </row>
    <row r="109" spans="2:9">
      <c r="B109" s="30" t="s">
        <v>47</v>
      </c>
      <c r="C109" s="24" t="s">
        <v>40</v>
      </c>
      <c r="D109" s="29">
        <v>384261</v>
      </c>
      <c r="E109" s="29">
        <v>57541</v>
      </c>
      <c r="F109" s="31">
        <f t="shared" si="5"/>
        <v>0.14974457465108351</v>
      </c>
      <c r="G109" s="7"/>
      <c r="H109" s="39"/>
    </row>
    <row r="110" spans="2:9">
      <c r="B110" s="6" t="s">
        <v>49</v>
      </c>
      <c r="C110" s="1" t="s">
        <v>42</v>
      </c>
      <c r="D110" s="7">
        <v>2306</v>
      </c>
      <c r="E110" s="7">
        <v>1570.25</v>
      </c>
      <c r="F110" s="31">
        <f t="shared" si="5"/>
        <v>0.68094102341717255</v>
      </c>
    </row>
    <row r="111" spans="2:9">
      <c r="B111" s="6" t="s">
        <v>50</v>
      </c>
      <c r="C111" s="1" t="s">
        <v>43</v>
      </c>
      <c r="D111" s="7">
        <v>3682439</v>
      </c>
      <c r="E111" s="7">
        <v>0</v>
      </c>
      <c r="F111" s="31">
        <f t="shared" si="5"/>
        <v>0</v>
      </c>
    </row>
    <row r="112" spans="2:9">
      <c r="B112" s="6" t="s">
        <v>51</v>
      </c>
      <c r="C112" s="1" t="s">
        <v>44</v>
      </c>
      <c r="D112" s="7">
        <v>8153</v>
      </c>
      <c r="E112" s="7">
        <v>954.88</v>
      </c>
      <c r="F112" s="31">
        <f t="shared" si="5"/>
        <v>0.11712007849871213</v>
      </c>
    </row>
    <row r="113" spans="2:6">
      <c r="B113" s="6" t="s">
        <v>52</v>
      </c>
      <c r="C113" s="1" t="s">
        <v>45</v>
      </c>
      <c r="D113" s="7">
        <v>650981</v>
      </c>
      <c r="E113" s="7">
        <v>209031.44</v>
      </c>
      <c r="F113" s="31">
        <f t="shared" si="5"/>
        <v>0.32110221342865614</v>
      </c>
    </row>
    <row r="114" spans="2:6">
      <c r="B114" s="6" t="s">
        <v>64</v>
      </c>
      <c r="C114" s="1" t="s">
        <v>62</v>
      </c>
      <c r="D114" s="7">
        <v>26843344</v>
      </c>
      <c r="E114" s="7">
        <v>11130877.77</v>
      </c>
      <c r="F114" s="31">
        <f t="shared" si="5"/>
        <v>0.41466062387756158</v>
      </c>
    </row>
    <row r="115" spans="2:6">
      <c r="B115" s="6" t="s">
        <v>53</v>
      </c>
      <c r="C115" s="1" t="s">
        <v>46</v>
      </c>
      <c r="D115" s="7">
        <v>7790988</v>
      </c>
      <c r="E115" s="7">
        <v>4445557.46</v>
      </c>
      <c r="F115" s="31">
        <f t="shared" si="5"/>
        <v>0.57060252948663248</v>
      </c>
    </row>
    <row r="116" spans="2:6">
      <c r="B116" s="6" t="s">
        <v>37</v>
      </c>
      <c r="C116" s="1" t="s">
        <v>29</v>
      </c>
      <c r="D116" s="7">
        <f>16869843+1435935</f>
        <v>18305778</v>
      </c>
      <c r="E116" s="7">
        <f>7276753.65+1024829.69</f>
        <v>8301583.3399999999</v>
      </c>
      <c r="F116" s="31">
        <v>0</v>
      </c>
    </row>
    <row r="117" spans="2:6">
      <c r="B117" s="6" t="s">
        <v>112</v>
      </c>
      <c r="C117" s="1" t="s">
        <v>142</v>
      </c>
      <c r="D117" s="7">
        <v>9372</v>
      </c>
      <c r="E117" s="7">
        <v>2225.36</v>
      </c>
      <c r="F117" s="31">
        <f t="shared" si="5"/>
        <v>0.23744771660264619</v>
      </c>
    </row>
    <row r="118" spans="2:6">
      <c r="B118" s="6" t="s">
        <v>162</v>
      </c>
      <c r="C118" s="1" t="s">
        <v>163</v>
      </c>
      <c r="D118" s="7">
        <v>126216</v>
      </c>
      <c r="E118" s="7">
        <v>0</v>
      </c>
      <c r="F118" s="31">
        <f t="shared" si="5"/>
        <v>0</v>
      </c>
    </row>
    <row r="119" spans="2:6">
      <c r="B119" s="6" t="s">
        <v>73</v>
      </c>
      <c r="C119" s="1" t="s">
        <v>72</v>
      </c>
      <c r="D119" s="7">
        <v>6673987</v>
      </c>
      <c r="E119" s="7">
        <v>4055124.08</v>
      </c>
      <c r="F119" s="31">
        <f t="shared" si="5"/>
        <v>0.60760143524403032</v>
      </c>
    </row>
    <row r="120" spans="2:6">
      <c r="B120" s="6" t="s">
        <v>113</v>
      </c>
      <c r="C120" s="1" t="s">
        <v>126</v>
      </c>
      <c r="D120" s="7">
        <v>92925</v>
      </c>
      <c r="E120" s="7">
        <v>78090.89</v>
      </c>
      <c r="F120" s="31">
        <f t="shared" si="5"/>
        <v>0.84036470271724506</v>
      </c>
    </row>
    <row r="121" spans="2:6">
      <c r="B121" s="6"/>
      <c r="D121" s="7"/>
      <c r="E121" s="7"/>
    </row>
    <row r="122" spans="2:6">
      <c r="B122" s="20" t="s">
        <v>77</v>
      </c>
      <c r="C122" s="17"/>
      <c r="D122" s="18">
        <f>SUM(D123:D126)</f>
        <v>18902400</v>
      </c>
      <c r="E122" s="18">
        <f>SUM(E123:E126)</f>
        <v>13250440.85</v>
      </c>
      <c r="F122" s="19">
        <f>+E122/D122</f>
        <v>0.70099251153292697</v>
      </c>
    </row>
    <row r="123" spans="2:6">
      <c r="B123" s="6" t="s">
        <v>78</v>
      </c>
      <c r="C123" s="1" t="s">
        <v>80</v>
      </c>
      <c r="D123" s="7">
        <v>18902400</v>
      </c>
      <c r="E123" s="7">
        <v>13250440.85</v>
      </c>
      <c r="F123" s="8">
        <f>+E123/D123</f>
        <v>0.70099251153292697</v>
      </c>
    </row>
    <row r="124" spans="2:6" hidden="1">
      <c r="B124" s="6" t="s">
        <v>104</v>
      </c>
      <c r="C124" s="1" t="s">
        <v>105</v>
      </c>
      <c r="D124" s="7">
        <v>0</v>
      </c>
      <c r="E124" s="7">
        <v>0</v>
      </c>
      <c r="F124" s="8">
        <v>0</v>
      </c>
    </row>
    <row r="125" spans="2:6" hidden="1">
      <c r="B125" s="6" t="s">
        <v>75</v>
      </c>
      <c r="C125" s="1" t="s">
        <v>74</v>
      </c>
      <c r="D125" s="7">
        <v>0</v>
      </c>
      <c r="E125" s="7">
        <v>0</v>
      </c>
      <c r="F125" s="8">
        <v>0</v>
      </c>
    </row>
    <row r="126" spans="2:6" hidden="1">
      <c r="B126" s="6" t="s">
        <v>38</v>
      </c>
      <c r="C126" s="1" t="s">
        <v>30</v>
      </c>
      <c r="D126" s="7">
        <v>0</v>
      </c>
      <c r="E126" s="7">
        <v>0</v>
      </c>
      <c r="F126" s="8">
        <v>0</v>
      </c>
    </row>
    <row r="127" spans="2:6">
      <c r="B127" s="6"/>
      <c r="D127" s="7"/>
      <c r="E127" s="7"/>
    </row>
    <row r="128" spans="2:6">
      <c r="B128" s="20" t="s">
        <v>76</v>
      </c>
      <c r="C128" s="17"/>
      <c r="D128" s="18">
        <f>SUM(D129:D130)</f>
        <v>6897661</v>
      </c>
      <c r="E128" s="18">
        <f>SUM(E129:E130)</f>
        <v>1179284.28</v>
      </c>
      <c r="F128" s="19">
        <f>+E128/D128</f>
        <v>0.17096872113604888</v>
      </c>
    </row>
    <row r="129" spans="2:7" hidden="1">
      <c r="B129" s="6" t="s">
        <v>37</v>
      </c>
      <c r="C129" s="1" t="s">
        <v>29</v>
      </c>
      <c r="D129" s="7">
        <v>0</v>
      </c>
      <c r="E129" s="7">
        <v>0</v>
      </c>
      <c r="F129" s="8">
        <v>0</v>
      </c>
      <c r="G129" s="7"/>
    </row>
    <row r="130" spans="2:7">
      <c r="B130" s="6" t="s">
        <v>73</v>
      </c>
      <c r="C130" s="1" t="s">
        <v>72</v>
      </c>
      <c r="D130" s="7">
        <v>6897661</v>
      </c>
      <c r="E130" s="7">
        <v>1179284.28</v>
      </c>
      <c r="F130" s="8">
        <f>+E130/D130</f>
        <v>0.17096872113604888</v>
      </c>
      <c r="G130" s="7"/>
    </row>
    <row r="131" spans="2:7">
      <c r="B131" s="6"/>
      <c r="D131" s="7"/>
      <c r="E131" s="7"/>
    </row>
    <row r="132" spans="2:7">
      <c r="B132" s="18" t="s">
        <v>79</v>
      </c>
      <c r="C132" s="17"/>
      <c r="D132" s="18">
        <f>+D133+D134+D135+D136</f>
        <v>6426938387</v>
      </c>
      <c r="E132" s="18">
        <f>SUM(E133:E136)</f>
        <v>4015483600.4100003</v>
      </c>
      <c r="F132" s="19">
        <f>+E132/D132</f>
        <v>0.62478949674268913</v>
      </c>
    </row>
    <row r="133" spans="2:7">
      <c r="B133" s="6" t="s">
        <v>38</v>
      </c>
      <c r="C133" s="1" t="s">
        <v>30</v>
      </c>
      <c r="D133" s="7">
        <v>33000</v>
      </c>
      <c r="E133" s="7">
        <v>31831.23</v>
      </c>
      <c r="F133" s="8">
        <f>+E133/D133</f>
        <v>0.96458272727272731</v>
      </c>
    </row>
    <row r="134" spans="2:7">
      <c r="B134" s="6" t="s">
        <v>92</v>
      </c>
      <c r="C134" s="1" t="s">
        <v>81</v>
      </c>
      <c r="D134" s="7">
        <v>26145581</v>
      </c>
      <c r="E134" s="7">
        <v>16517847.17</v>
      </c>
      <c r="F134" s="8">
        <f>+E134/D134</f>
        <v>0.63176439529112016</v>
      </c>
    </row>
    <row r="135" spans="2:7">
      <c r="B135" s="6" t="s">
        <v>83</v>
      </c>
      <c r="C135" s="1" t="s">
        <v>82</v>
      </c>
      <c r="D135" s="7">
        <v>1714485065</v>
      </c>
      <c r="E135" s="7">
        <v>1121153360.71</v>
      </c>
      <c r="F135" s="8">
        <f>+E135/D135</f>
        <v>0.65393008291384569</v>
      </c>
    </row>
    <row r="136" spans="2:7">
      <c r="B136" s="6" t="s">
        <v>84</v>
      </c>
      <c r="C136" s="1" t="s">
        <v>93</v>
      </c>
      <c r="D136" s="7">
        <v>4686274741</v>
      </c>
      <c r="E136" s="7">
        <v>2877780561.3000002</v>
      </c>
      <c r="F136" s="8">
        <f>+E136/D136</f>
        <v>0.61408703508619156</v>
      </c>
    </row>
    <row r="137" spans="2:7">
      <c r="B137" s="6"/>
      <c r="D137" s="7"/>
      <c r="E137" s="7"/>
    </row>
    <row r="138" spans="2:7">
      <c r="B138" s="18" t="s">
        <v>143</v>
      </c>
      <c r="C138" s="17"/>
      <c r="D138" s="18">
        <f>+D139+D140+D141+D142</f>
        <v>5283974108</v>
      </c>
      <c r="E138" s="18">
        <f>SUM(E139:E142)</f>
        <v>4275868061.52</v>
      </c>
      <c r="F138" s="19">
        <f>+E138/D138</f>
        <v>0.80921442348596762</v>
      </c>
    </row>
    <row r="139" spans="2:7">
      <c r="B139" s="6" t="s">
        <v>38</v>
      </c>
      <c r="C139" s="1" t="s">
        <v>30</v>
      </c>
      <c r="D139" s="7">
        <v>1510000</v>
      </c>
      <c r="E139" s="7">
        <v>1457931.68</v>
      </c>
      <c r="F139" s="8">
        <f>+E139/D139</f>
        <v>0.96551766887417212</v>
      </c>
    </row>
    <row r="140" spans="2:7">
      <c r="B140" s="6" t="s">
        <v>85</v>
      </c>
      <c r="C140" s="1" t="s">
        <v>88</v>
      </c>
      <c r="D140" s="7">
        <v>53700038</v>
      </c>
      <c r="E140" s="7">
        <v>32648563</v>
      </c>
      <c r="F140" s="8">
        <f>+E140/D140</f>
        <v>0.60798025878491935</v>
      </c>
    </row>
    <row r="141" spans="2:7">
      <c r="B141" s="6" t="s">
        <v>86</v>
      </c>
      <c r="C141" s="1" t="s">
        <v>89</v>
      </c>
      <c r="D141" s="7">
        <v>2293215923</v>
      </c>
      <c r="E141" s="7">
        <v>1811449728.6600001</v>
      </c>
      <c r="F141" s="8">
        <f>+E141/D141</f>
        <v>0.78991677604010779</v>
      </c>
    </row>
    <row r="142" spans="2:7">
      <c r="B142" s="6" t="s">
        <v>87</v>
      </c>
      <c r="C142" s="1" t="s">
        <v>90</v>
      </c>
      <c r="D142" s="7">
        <v>2935548147</v>
      </c>
      <c r="E142" s="7">
        <v>2430311838.1799998</v>
      </c>
      <c r="F142" s="8">
        <f>+E142/D142</f>
        <v>0.8278903007139129</v>
      </c>
    </row>
    <row r="143" spans="2:7">
      <c r="B143" s="3"/>
    </row>
    <row r="144" spans="2:7">
      <c r="B144" s="57" t="s">
        <v>96</v>
      </c>
      <c r="C144" s="57"/>
      <c r="D144" s="18">
        <f>+D138+D132+D128+D122+D108+D98+D66+D60+D49+D47</f>
        <v>12469542462</v>
      </c>
      <c r="E144" s="18">
        <f>+E138+E132+E128+E122+E108+E98+E66+E60+E49+E47</f>
        <v>8546471417.8600006</v>
      </c>
      <c r="F144" s="19">
        <f>+E144/D144</f>
        <v>0.68538773125836283</v>
      </c>
    </row>
    <row r="145" spans="2:6">
      <c r="B145" s="3"/>
      <c r="D145" s="27"/>
      <c r="E145" s="27"/>
      <c r="F145" s="28"/>
    </row>
    <row r="146" spans="2:6">
      <c r="B146" s="3"/>
      <c r="D146" s="29"/>
      <c r="E146" s="29"/>
      <c r="F146" s="24"/>
    </row>
    <row r="147" spans="2:6">
      <c r="B147" s="3"/>
      <c r="D147" s="7"/>
      <c r="E147" s="7"/>
    </row>
    <row r="148" spans="2:6">
      <c r="B148" s="3"/>
      <c r="D148" s="7"/>
    </row>
    <row r="149" spans="2:6">
      <c r="B149" s="3"/>
      <c r="D149" s="7"/>
    </row>
    <row r="150" spans="2:6">
      <c r="B150" s="3"/>
    </row>
    <row r="151" spans="2:6">
      <c r="B151" s="3"/>
      <c r="D151" s="7"/>
    </row>
    <row r="152" spans="2:6">
      <c r="B152" s="3"/>
    </row>
    <row r="153" spans="2:6">
      <c r="B153" s="3"/>
    </row>
    <row r="154" spans="2:6">
      <c r="B154" s="3"/>
    </row>
    <row r="155" spans="2:6">
      <c r="B155" s="3"/>
    </row>
    <row r="156" spans="2:6">
      <c r="B156" s="3"/>
    </row>
    <row r="157" spans="2:6">
      <c r="B157" s="3"/>
    </row>
    <row r="158" spans="2:6">
      <c r="B158" s="3"/>
    </row>
    <row r="159" spans="2:6">
      <c r="B159" s="3"/>
    </row>
    <row r="160" spans="2:6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</sheetData>
  <mergeCells count="17"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  <mergeCell ref="B6:F6"/>
    <mergeCell ref="B7:F7"/>
    <mergeCell ref="D11:D13"/>
    <mergeCell ref="B15:C15"/>
    <mergeCell ref="B11:C13"/>
    <mergeCell ref="E11:E13"/>
    <mergeCell ref="F11:F13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453"/>
  <sheetViews>
    <sheetView tabSelected="1" workbookViewId="0">
      <selection activeCell="I90" sqref="I90"/>
    </sheetView>
  </sheetViews>
  <sheetFormatPr baseColWidth="10" defaultRowHeight="11.25"/>
  <cols>
    <col min="1" max="1" width="2.28515625" style="1" customWidth="1"/>
    <col min="2" max="2" width="1.5703125" style="1" customWidth="1"/>
    <col min="3" max="3" width="4.28515625" style="1" customWidth="1"/>
    <col min="4" max="4" width="48.42578125" style="1" bestFit="1" customWidth="1"/>
    <col min="5" max="5" width="13" style="1" customWidth="1"/>
    <col min="6" max="6" width="12.85546875" style="1" customWidth="1"/>
    <col min="7" max="16384" width="11.42578125" style="1"/>
  </cols>
  <sheetData>
    <row r="1" spans="2:9">
      <c r="B1" s="50" t="s">
        <v>94</v>
      </c>
      <c r="C1" s="50"/>
      <c r="D1" s="50"/>
      <c r="E1" s="50"/>
      <c r="F1" s="50"/>
      <c r="G1" s="50"/>
    </row>
    <row r="2" spans="2:9">
      <c r="B2" s="50" t="s">
        <v>194</v>
      </c>
      <c r="C2" s="50"/>
      <c r="D2" s="50"/>
      <c r="E2" s="50"/>
      <c r="F2" s="50"/>
      <c r="G2" s="50"/>
    </row>
    <row r="3" spans="2:9">
      <c r="B3" s="50" t="s">
        <v>97</v>
      </c>
      <c r="C3" s="50"/>
      <c r="D3" s="50"/>
      <c r="E3" s="50"/>
      <c r="F3" s="50"/>
      <c r="G3" s="50"/>
    </row>
    <row r="5" spans="2:9">
      <c r="B5" s="2" t="s">
        <v>182</v>
      </c>
    </row>
    <row r="6" spans="2:9">
      <c r="B6" s="51" t="s">
        <v>183</v>
      </c>
      <c r="C6" s="51"/>
      <c r="D6" s="51"/>
      <c r="E6" s="51" t="s">
        <v>106</v>
      </c>
      <c r="F6" s="51" t="s">
        <v>195</v>
      </c>
      <c r="G6" s="51" t="s">
        <v>3</v>
      </c>
    </row>
    <row r="7" spans="2:9">
      <c r="B7" s="55"/>
      <c r="C7" s="55"/>
      <c r="D7" s="55"/>
      <c r="E7" s="52"/>
      <c r="F7" s="52"/>
      <c r="G7" s="52"/>
    </row>
    <row r="8" spans="2:9">
      <c r="B8" s="56"/>
      <c r="C8" s="56"/>
      <c r="D8" s="56"/>
      <c r="E8" s="53"/>
      <c r="F8" s="53"/>
      <c r="G8" s="53"/>
    </row>
    <row r="9" spans="2:9">
      <c r="C9" s="3"/>
    </row>
    <row r="10" spans="2:9">
      <c r="B10" s="22"/>
      <c r="C10" s="23"/>
      <c r="D10" s="24"/>
      <c r="E10" s="25"/>
      <c r="F10" s="25"/>
      <c r="G10" s="26"/>
    </row>
    <row r="11" spans="2:9">
      <c r="B11" s="20" t="s">
        <v>55</v>
      </c>
      <c r="C11" s="20"/>
      <c r="D11" s="20"/>
      <c r="E11" s="18">
        <f>SUM(E12:E21)</f>
        <v>26107359</v>
      </c>
      <c r="F11" s="45">
        <f>SUM(F12:F21)</f>
        <v>26062686.939999994</v>
      </c>
      <c r="G11" s="19">
        <f t="shared" ref="G11:G19" si="0">+F11/E11</f>
        <v>0.99828890926883851</v>
      </c>
      <c r="I11" s="47"/>
    </row>
    <row r="12" spans="2:9">
      <c r="C12" s="6" t="s">
        <v>32</v>
      </c>
      <c r="D12" s="1" t="s">
        <v>54</v>
      </c>
      <c r="E12" s="7">
        <v>6526315</v>
      </c>
      <c r="F12" s="44">
        <v>6507085.0499999998</v>
      </c>
      <c r="G12" s="43">
        <f t="shared" si="0"/>
        <v>0.99705347504679132</v>
      </c>
    </row>
    <row r="13" spans="2:9">
      <c r="C13" s="6" t="s">
        <v>170</v>
      </c>
      <c r="D13" s="1" t="s">
        <v>171</v>
      </c>
      <c r="E13" s="7">
        <v>14172540</v>
      </c>
      <c r="F13" s="44">
        <v>14169243.630000001</v>
      </c>
      <c r="G13" s="43">
        <f t="shared" si="0"/>
        <v>0.99976741148728465</v>
      </c>
    </row>
    <row r="14" spans="2:9">
      <c r="C14" s="6" t="s">
        <v>172</v>
      </c>
      <c r="D14" s="1" t="s">
        <v>173</v>
      </c>
      <c r="E14" s="7">
        <v>1563928</v>
      </c>
      <c r="F14" s="44">
        <v>1561090.07</v>
      </c>
      <c r="G14" s="43"/>
    </row>
    <row r="15" spans="2:9">
      <c r="C15" s="6" t="s">
        <v>34</v>
      </c>
      <c r="D15" s="1" t="s">
        <v>26</v>
      </c>
      <c r="E15" s="7">
        <v>991478</v>
      </c>
      <c r="F15" s="44">
        <v>976625.77</v>
      </c>
      <c r="G15" s="43">
        <f t="shared" si="0"/>
        <v>0.98502011138925927</v>
      </c>
    </row>
    <row r="16" spans="2:9">
      <c r="C16" s="6" t="s">
        <v>35</v>
      </c>
      <c r="D16" s="1" t="s">
        <v>27</v>
      </c>
      <c r="E16" s="7">
        <v>1801288</v>
      </c>
      <c r="F16" s="44">
        <v>1799322.67</v>
      </c>
      <c r="G16" s="43">
        <f t="shared" si="0"/>
        <v>0.99890893072068432</v>
      </c>
    </row>
    <row r="17" spans="2:10">
      <c r="C17" s="6" t="s">
        <v>36</v>
      </c>
      <c r="D17" s="1" t="s">
        <v>28</v>
      </c>
      <c r="E17" s="7">
        <v>216704</v>
      </c>
      <c r="F17" s="44">
        <v>216607.88</v>
      </c>
      <c r="G17" s="43">
        <f t="shared" si="0"/>
        <v>0.99955644565859425</v>
      </c>
    </row>
    <row r="18" spans="2:10">
      <c r="C18" s="6" t="s">
        <v>109</v>
      </c>
      <c r="D18" s="1" t="s">
        <v>110</v>
      </c>
      <c r="E18" s="7">
        <v>817570</v>
      </c>
      <c r="F18" s="44">
        <v>815176.65</v>
      </c>
      <c r="G18" s="43">
        <f t="shared" si="0"/>
        <v>0.9970726054038187</v>
      </c>
    </row>
    <row r="19" spans="2:10">
      <c r="C19" s="6" t="s">
        <v>174</v>
      </c>
      <c r="D19" s="1" t="s">
        <v>175</v>
      </c>
      <c r="E19" s="7">
        <v>17536</v>
      </c>
      <c r="F19" s="44">
        <v>17535.22</v>
      </c>
      <c r="G19" s="43">
        <f t="shared" si="0"/>
        <v>0.99995552007299282</v>
      </c>
    </row>
    <row r="20" spans="2:10">
      <c r="C20" s="6" t="s">
        <v>38</v>
      </c>
      <c r="D20" s="1" t="s">
        <v>30</v>
      </c>
      <c r="E20" s="7"/>
      <c r="F20" s="7"/>
      <c r="G20" s="43"/>
    </row>
    <row r="21" spans="2:10">
      <c r="C21" s="6" t="s">
        <v>164</v>
      </c>
      <c r="D21" s="1" t="s">
        <v>165</v>
      </c>
      <c r="E21" s="7"/>
      <c r="F21" s="7"/>
      <c r="G21" s="43"/>
    </row>
    <row r="22" spans="2:10">
      <c r="C22" s="6"/>
      <c r="E22" s="7"/>
      <c r="F22" s="7"/>
    </row>
    <row r="23" spans="2:10">
      <c r="B23" s="20" t="s">
        <v>56</v>
      </c>
      <c r="C23" s="16"/>
      <c r="D23" s="17"/>
      <c r="E23" s="18">
        <f>SUM(E24:E26)</f>
        <v>4274478</v>
      </c>
      <c r="F23" s="45">
        <f>SUM(F25:F26)</f>
        <v>4052986.38</v>
      </c>
      <c r="G23" s="19">
        <f>+F23/E23</f>
        <v>0.94818276758004127</v>
      </c>
    </row>
    <row r="24" spans="2:10">
      <c r="B24" s="33"/>
      <c r="C24" s="23" t="s">
        <v>193</v>
      </c>
      <c r="D24" s="24"/>
      <c r="E24" s="29">
        <v>214500</v>
      </c>
      <c r="F24" s="46"/>
      <c r="G24" s="26"/>
    </row>
    <row r="25" spans="2:10">
      <c r="C25" s="6" t="s">
        <v>39</v>
      </c>
      <c r="D25" s="1" t="s">
        <v>31</v>
      </c>
      <c r="E25" s="7">
        <v>3900597</v>
      </c>
      <c r="F25" s="44">
        <v>3894936.38</v>
      </c>
      <c r="G25" s="8">
        <f>+F25/E25</f>
        <v>0.99854878112247947</v>
      </c>
    </row>
    <row r="26" spans="2:10">
      <c r="C26" s="14" t="s">
        <v>176</v>
      </c>
      <c r="D26" s="1" t="s">
        <v>110</v>
      </c>
      <c r="E26" s="7">
        <v>159381</v>
      </c>
      <c r="F26" s="44">
        <v>158050</v>
      </c>
    </row>
    <row r="27" spans="2:10">
      <c r="B27" s="20" t="s">
        <v>57</v>
      </c>
      <c r="C27" s="16"/>
      <c r="D27" s="20"/>
      <c r="E27" s="18">
        <f>SUM(E28:E58)</f>
        <v>16982029</v>
      </c>
      <c r="F27" s="45">
        <f>SUM(F28:F58)</f>
        <v>16889177.240000002</v>
      </c>
      <c r="G27" s="19">
        <f t="shared" ref="G27:G58" si="1">+F27/E27</f>
        <v>0.99453235181732413</v>
      </c>
      <c r="H27" s="1">
        <v>16889177.239999998</v>
      </c>
      <c r="I27" s="47">
        <f>+F27-H27</f>
        <v>0</v>
      </c>
      <c r="J27" s="47"/>
    </row>
    <row r="28" spans="2:10">
      <c r="C28" s="6" t="s">
        <v>47</v>
      </c>
      <c r="D28" s="1" t="s">
        <v>40</v>
      </c>
      <c r="E28" s="7">
        <v>762385</v>
      </c>
      <c r="F28" s="44">
        <v>756954.35</v>
      </c>
      <c r="G28" s="8">
        <f t="shared" si="1"/>
        <v>0.99287676174111505</v>
      </c>
      <c r="H28" s="7"/>
    </row>
    <row r="29" spans="2:10">
      <c r="C29" s="6" t="s">
        <v>48</v>
      </c>
      <c r="D29" s="1" t="s">
        <v>41</v>
      </c>
      <c r="E29" s="7">
        <v>27179</v>
      </c>
      <c r="F29" s="44">
        <v>27078.32</v>
      </c>
      <c r="G29" s="8">
        <f t="shared" si="1"/>
        <v>0.99629566945067882</v>
      </c>
    </row>
    <row r="30" spans="2:10">
      <c r="C30" s="6" t="s">
        <v>59</v>
      </c>
      <c r="D30" s="1" t="s">
        <v>58</v>
      </c>
      <c r="E30" s="7">
        <v>775398</v>
      </c>
      <c r="F30" s="44">
        <v>774612.32</v>
      </c>
      <c r="G30" s="8">
        <f t="shared" si="1"/>
        <v>0.99898673971302476</v>
      </c>
    </row>
    <row r="31" spans="2:10">
      <c r="C31" s="6" t="s">
        <v>49</v>
      </c>
      <c r="D31" s="1" t="s">
        <v>136</v>
      </c>
      <c r="E31" s="7">
        <v>2710860</v>
      </c>
      <c r="F31" s="44">
        <v>2709740.43</v>
      </c>
      <c r="G31" s="8">
        <f t="shared" si="1"/>
        <v>0.99958700559969904</v>
      </c>
    </row>
    <row r="32" spans="2:10">
      <c r="C32" s="6" t="s">
        <v>50</v>
      </c>
      <c r="D32" s="1" t="s">
        <v>43</v>
      </c>
      <c r="E32" s="7">
        <v>1793238</v>
      </c>
      <c r="F32" s="44">
        <v>1791027.59</v>
      </c>
      <c r="G32" s="8">
        <f t="shared" si="1"/>
        <v>0.99876736384127485</v>
      </c>
    </row>
    <row r="33" spans="3:7">
      <c r="C33" s="6" t="s">
        <v>177</v>
      </c>
      <c r="D33" s="1" t="s">
        <v>189</v>
      </c>
      <c r="E33" s="7">
        <v>2598</v>
      </c>
      <c r="F33" s="44">
        <v>2588.4</v>
      </c>
      <c r="G33" s="8">
        <f t="shared" si="1"/>
        <v>0.99630484988452661</v>
      </c>
    </row>
    <row r="34" spans="3:7">
      <c r="C34" s="6" t="s">
        <v>51</v>
      </c>
      <c r="D34" s="1" t="s">
        <v>44</v>
      </c>
      <c r="E34" s="7">
        <v>2280491</v>
      </c>
      <c r="F34" s="44">
        <v>2273950.9900000002</v>
      </c>
      <c r="G34" s="8">
        <f t="shared" si="1"/>
        <v>0.99713219214634052</v>
      </c>
    </row>
    <row r="35" spans="3:7">
      <c r="C35" s="6" t="s">
        <v>178</v>
      </c>
      <c r="E35" s="7">
        <v>26843</v>
      </c>
      <c r="F35" s="44">
        <v>26791.200000000001</v>
      </c>
      <c r="G35" s="8">
        <f t="shared" si="1"/>
        <v>0.99807026040308466</v>
      </c>
    </row>
    <row r="36" spans="3:7">
      <c r="C36" s="6" t="s">
        <v>52</v>
      </c>
      <c r="D36" s="1" t="s">
        <v>45</v>
      </c>
      <c r="E36" s="7">
        <v>276024</v>
      </c>
      <c r="F36" s="44">
        <v>271728.92</v>
      </c>
      <c r="G36" s="8">
        <f t="shared" si="1"/>
        <v>0.98443946903167834</v>
      </c>
    </row>
    <row r="37" spans="3:7">
      <c r="C37" s="6" t="s">
        <v>64</v>
      </c>
      <c r="D37" s="1" t="s">
        <v>62</v>
      </c>
      <c r="E37" s="7">
        <v>206538</v>
      </c>
      <c r="F37" s="44">
        <v>206492.32</v>
      </c>
      <c r="G37" s="8">
        <f t="shared" si="1"/>
        <v>0.9997788300458027</v>
      </c>
    </row>
    <row r="38" spans="3:7">
      <c r="C38" s="6" t="s">
        <v>53</v>
      </c>
      <c r="D38" s="1" t="s">
        <v>179</v>
      </c>
      <c r="E38" s="7">
        <v>4176007</v>
      </c>
      <c r="F38" s="44">
        <v>4128645.07</v>
      </c>
      <c r="G38" s="8">
        <f t="shared" si="1"/>
        <v>0.98865856067769997</v>
      </c>
    </row>
    <row r="39" spans="3:7">
      <c r="C39" s="6" t="s">
        <v>111</v>
      </c>
      <c r="D39" s="1" t="s">
        <v>125</v>
      </c>
      <c r="E39" s="7">
        <v>24779</v>
      </c>
      <c r="F39" s="44">
        <v>24304.09</v>
      </c>
      <c r="G39" s="8">
        <f t="shared" si="1"/>
        <v>0.98083417409903551</v>
      </c>
    </row>
    <row r="40" spans="3:7">
      <c r="C40" s="6" t="s">
        <v>180</v>
      </c>
      <c r="D40" s="58" t="s">
        <v>196</v>
      </c>
      <c r="E40" s="7">
        <v>6424</v>
      </c>
      <c r="F40" s="44">
        <v>6348.85</v>
      </c>
      <c r="G40" s="8">
        <f t="shared" si="1"/>
        <v>0.98830168119551687</v>
      </c>
    </row>
    <row r="41" spans="3:7">
      <c r="C41" s="6" t="s">
        <v>181</v>
      </c>
      <c r="E41" s="7">
        <v>268</v>
      </c>
      <c r="F41" s="44">
        <v>200</v>
      </c>
      <c r="G41" s="8">
        <f t="shared" si="1"/>
        <v>0.74626865671641796</v>
      </c>
    </row>
    <row r="42" spans="3:7">
      <c r="C42" s="6" t="s">
        <v>147</v>
      </c>
      <c r="D42" s="1" t="s">
        <v>148</v>
      </c>
      <c r="E42" s="7">
        <v>199593</v>
      </c>
      <c r="F42" s="44">
        <v>190669.65</v>
      </c>
      <c r="G42" s="8">
        <v>0</v>
      </c>
    </row>
    <row r="43" spans="3:7">
      <c r="C43" s="6" t="s">
        <v>112</v>
      </c>
      <c r="D43" s="1" t="s">
        <v>142</v>
      </c>
      <c r="E43" s="7">
        <v>474915</v>
      </c>
      <c r="F43" s="44">
        <v>474252.66</v>
      </c>
      <c r="G43" s="8">
        <f t="shared" si="1"/>
        <v>0.99860535043112975</v>
      </c>
    </row>
    <row r="44" spans="3:7">
      <c r="C44" s="6" t="s">
        <v>113</v>
      </c>
      <c r="D44" s="1" t="s">
        <v>126</v>
      </c>
      <c r="E44" s="7">
        <v>1463</v>
      </c>
      <c r="F44" s="44">
        <v>1462.5</v>
      </c>
      <c r="G44" s="8">
        <f t="shared" si="1"/>
        <v>0.9996582365003418</v>
      </c>
    </row>
    <row r="45" spans="3:7">
      <c r="C45" s="6" t="s">
        <v>149</v>
      </c>
      <c r="D45" s="1" t="s">
        <v>150</v>
      </c>
      <c r="E45" s="7">
        <v>95653</v>
      </c>
      <c r="F45" s="44">
        <v>95250.79</v>
      </c>
      <c r="G45" s="8">
        <f t="shared" si="1"/>
        <v>0.99579511358765527</v>
      </c>
    </row>
    <row r="46" spans="3:7">
      <c r="C46" s="6" t="s">
        <v>151</v>
      </c>
      <c r="D46" s="1" t="s">
        <v>152</v>
      </c>
      <c r="E46" s="7">
        <v>43</v>
      </c>
      <c r="F46" s="44"/>
      <c r="G46" s="8">
        <f t="shared" si="1"/>
        <v>0</v>
      </c>
    </row>
    <row r="47" spans="3:7">
      <c r="C47" s="6" t="s">
        <v>114</v>
      </c>
      <c r="D47" s="1" t="s">
        <v>127</v>
      </c>
      <c r="E47" s="7">
        <v>427019</v>
      </c>
      <c r="F47" s="44">
        <v>425749.01</v>
      </c>
      <c r="G47" s="8">
        <f t="shared" si="1"/>
        <v>0.99702591687957676</v>
      </c>
    </row>
    <row r="48" spans="3:7">
      <c r="C48" s="6" t="s">
        <v>115</v>
      </c>
      <c r="D48" s="1" t="s">
        <v>128</v>
      </c>
      <c r="E48" s="7">
        <v>405336</v>
      </c>
      <c r="F48" s="44">
        <v>405262.35</v>
      </c>
      <c r="G48" s="8">
        <f t="shared" si="1"/>
        <v>0.99981829889277041</v>
      </c>
    </row>
    <row r="49" spans="2:7">
      <c r="C49" s="6" t="s">
        <v>116</v>
      </c>
      <c r="D49" s="1" t="s">
        <v>129</v>
      </c>
      <c r="E49" s="7">
        <v>479076</v>
      </c>
      <c r="F49" s="44">
        <v>478614.01</v>
      </c>
      <c r="G49" s="8">
        <f t="shared" si="1"/>
        <v>0.99903566448747172</v>
      </c>
    </row>
    <row r="50" spans="2:7">
      <c r="C50" s="6" t="s">
        <v>117</v>
      </c>
      <c r="D50" s="1" t="s">
        <v>130</v>
      </c>
      <c r="E50" s="7">
        <v>58215</v>
      </c>
      <c r="F50" s="44">
        <v>58174.87</v>
      </c>
      <c r="G50" s="8">
        <f t="shared" si="1"/>
        <v>0.9993106587649232</v>
      </c>
    </row>
    <row r="51" spans="2:7">
      <c r="C51" s="6" t="s">
        <v>118</v>
      </c>
      <c r="D51" s="1" t="s">
        <v>131</v>
      </c>
      <c r="E51" s="7">
        <v>7763</v>
      </c>
      <c r="F51" s="44">
        <v>7762.9</v>
      </c>
      <c r="G51" s="8">
        <f t="shared" si="1"/>
        <v>0.99998711838206877</v>
      </c>
    </row>
    <row r="52" spans="2:7">
      <c r="C52" s="6" t="s">
        <v>119</v>
      </c>
      <c r="D52" s="1" t="s">
        <v>132</v>
      </c>
      <c r="E52" s="7">
        <v>48226</v>
      </c>
      <c r="F52" s="44">
        <v>40061</v>
      </c>
      <c r="G52" s="8">
        <f t="shared" si="1"/>
        <v>0.83069298718533569</v>
      </c>
    </row>
    <row r="53" spans="2:7">
      <c r="C53" s="6" t="s">
        <v>120</v>
      </c>
      <c r="D53" s="1" t="s">
        <v>133</v>
      </c>
      <c r="E53" s="7">
        <v>8308</v>
      </c>
      <c r="F53" s="44">
        <v>8163.3</v>
      </c>
      <c r="G53" s="8">
        <f t="shared" si="1"/>
        <v>0.98258305247953781</v>
      </c>
    </row>
    <row r="54" spans="2:7">
      <c r="C54" s="6" t="s">
        <v>121</v>
      </c>
      <c r="D54" s="1" t="s">
        <v>134</v>
      </c>
      <c r="E54" s="7">
        <v>167885</v>
      </c>
      <c r="F54" s="44">
        <v>164328.85</v>
      </c>
      <c r="G54" s="8">
        <f t="shared" si="1"/>
        <v>0.97881794085236917</v>
      </c>
    </row>
    <row r="55" spans="2:7">
      <c r="C55" s="6" t="s">
        <v>38</v>
      </c>
      <c r="D55" s="1" t="s">
        <v>30</v>
      </c>
      <c r="E55" s="7">
        <v>1503302</v>
      </c>
      <c r="F55" s="44">
        <v>1502793.54</v>
      </c>
      <c r="G55" s="8">
        <f t="shared" si="1"/>
        <v>0.99966177122095234</v>
      </c>
    </row>
    <row r="56" spans="2:7">
      <c r="C56" s="6" t="s">
        <v>122</v>
      </c>
      <c r="D56" s="1" t="s">
        <v>137</v>
      </c>
      <c r="E56" s="7">
        <v>22919</v>
      </c>
      <c r="F56" s="44">
        <v>22918.09</v>
      </c>
      <c r="G56" s="8">
        <f t="shared" si="1"/>
        <v>0.99996029495178673</v>
      </c>
    </row>
    <row r="57" spans="2:7">
      <c r="C57" s="6" t="s">
        <v>123</v>
      </c>
      <c r="D57" s="1" t="s">
        <v>138</v>
      </c>
      <c r="E57" s="7">
        <v>11163</v>
      </c>
      <c r="F57" s="44">
        <v>11133.67</v>
      </c>
      <c r="G57" s="8">
        <f t="shared" si="1"/>
        <v>0.99737257009764402</v>
      </c>
    </row>
    <row r="58" spans="2:7">
      <c r="C58" s="6" t="s">
        <v>124</v>
      </c>
      <c r="D58" s="1" t="s">
        <v>139</v>
      </c>
      <c r="E58" s="7">
        <v>2118</v>
      </c>
      <c r="F58" s="44">
        <v>2117.1999999999998</v>
      </c>
      <c r="G58" s="8">
        <f t="shared" si="1"/>
        <v>0.99962228517469298</v>
      </c>
    </row>
    <row r="59" spans="2:7">
      <c r="C59" s="6"/>
      <c r="E59" s="7"/>
      <c r="F59" s="7"/>
    </row>
    <row r="60" spans="2:7">
      <c r="B60" s="20" t="s">
        <v>66</v>
      </c>
      <c r="C60" s="17"/>
      <c r="D60" s="17"/>
      <c r="E60" s="18">
        <f>SUM(E61:E68)</f>
        <v>7708398</v>
      </c>
      <c r="F60" s="45">
        <f>SUM(F61:F68)</f>
        <v>7485620.9699999997</v>
      </c>
      <c r="G60" s="19">
        <f t="shared" ref="G60:G67" si="2">+F60/E60</f>
        <v>0.97109943856038572</v>
      </c>
    </row>
    <row r="61" spans="2:7">
      <c r="C61" s="6" t="s">
        <v>67</v>
      </c>
      <c r="D61" s="1" t="s">
        <v>69</v>
      </c>
      <c r="E61" s="7">
        <v>107731</v>
      </c>
      <c r="F61" s="44">
        <v>107686.13</v>
      </c>
      <c r="G61" s="8">
        <f t="shared" si="2"/>
        <v>0.99958349964262849</v>
      </c>
    </row>
    <row r="62" spans="2:7">
      <c r="C62" s="6" t="s">
        <v>37</v>
      </c>
      <c r="D62" s="1" t="s">
        <v>29</v>
      </c>
      <c r="E62" s="7">
        <v>5095543</v>
      </c>
      <c r="F62" s="44">
        <v>4899202.79</v>
      </c>
      <c r="G62" s="8">
        <f t="shared" si="2"/>
        <v>0.96146824587683788</v>
      </c>
    </row>
    <row r="63" spans="2:7">
      <c r="C63" s="6" t="s">
        <v>98</v>
      </c>
      <c r="D63" s="1" t="s">
        <v>99</v>
      </c>
      <c r="E63" s="7">
        <f>13867+479</f>
        <v>14346</v>
      </c>
      <c r="F63" s="44">
        <v>11004</v>
      </c>
      <c r="G63" s="8">
        <f t="shared" si="2"/>
        <v>0.76704307820995399</v>
      </c>
    </row>
    <row r="64" spans="2:7">
      <c r="C64" s="6" t="s">
        <v>184</v>
      </c>
      <c r="D64" s="1" t="s">
        <v>185</v>
      </c>
      <c r="E64" s="7">
        <v>1184340</v>
      </c>
      <c r="F64" s="44">
        <v>1177484.2</v>
      </c>
      <c r="G64" s="8">
        <f t="shared" si="2"/>
        <v>0.99421129067666381</v>
      </c>
    </row>
    <row r="65" spans="2:7">
      <c r="C65" s="6" t="s">
        <v>186</v>
      </c>
      <c r="D65" s="58" t="s">
        <v>197</v>
      </c>
      <c r="E65" s="7">
        <v>47626</v>
      </c>
      <c r="F65" s="44">
        <v>47560.46</v>
      </c>
      <c r="G65" s="8">
        <f t="shared" si="2"/>
        <v>0.99862386091630617</v>
      </c>
    </row>
    <row r="66" spans="2:7">
      <c r="C66" s="6" t="s">
        <v>174</v>
      </c>
      <c r="D66" s="58" t="s">
        <v>198</v>
      </c>
      <c r="E66" s="7">
        <v>135190</v>
      </c>
      <c r="F66" s="44">
        <v>120789.01</v>
      </c>
      <c r="G66" s="8">
        <f t="shared" si="2"/>
        <v>0.89347592277535315</v>
      </c>
    </row>
    <row r="67" spans="2:7">
      <c r="C67" s="6" t="s">
        <v>38</v>
      </c>
      <c r="D67" s="1" t="s">
        <v>30</v>
      </c>
      <c r="E67" s="7">
        <f>1122626+996</f>
        <v>1123622</v>
      </c>
      <c r="F67" s="44">
        <f>1120898.38+996</f>
        <v>1121894.3799999999</v>
      </c>
      <c r="G67" s="8">
        <f t="shared" si="2"/>
        <v>0.99846245445532389</v>
      </c>
    </row>
    <row r="68" spans="2:7">
      <c r="C68" s="6" t="s">
        <v>68</v>
      </c>
      <c r="D68" s="1" t="s">
        <v>70</v>
      </c>
      <c r="E68" s="7"/>
      <c r="F68" s="7"/>
      <c r="G68" s="8"/>
    </row>
    <row r="69" spans="2:7">
      <c r="C69" s="6"/>
      <c r="E69" s="7"/>
      <c r="F69" s="7"/>
    </row>
    <row r="70" spans="2:7">
      <c r="B70" s="20" t="s">
        <v>71</v>
      </c>
      <c r="C70" s="17"/>
      <c r="D70" s="17"/>
      <c r="E70" s="18">
        <f>SUM(E71:E92)</f>
        <v>18676837</v>
      </c>
      <c r="F70" s="45">
        <f>SUM(F71:F92)</f>
        <v>8505800.0899999999</v>
      </c>
      <c r="G70" s="19">
        <f>+F70/E70</f>
        <v>0.45541973140312786</v>
      </c>
    </row>
    <row r="71" spans="2:7">
      <c r="B71" s="33"/>
      <c r="C71" s="6" t="s">
        <v>34</v>
      </c>
      <c r="D71" s="1" t="s">
        <v>26</v>
      </c>
      <c r="E71" s="29">
        <v>325754</v>
      </c>
      <c r="F71" s="48">
        <v>174960.85</v>
      </c>
      <c r="G71" s="8">
        <f>+F71/E71</f>
        <v>0.53709501648483216</v>
      </c>
    </row>
    <row r="72" spans="2:7">
      <c r="B72" s="33"/>
      <c r="C72" s="6" t="s">
        <v>35</v>
      </c>
      <c r="D72" s="1" t="s">
        <v>27</v>
      </c>
      <c r="E72" s="29">
        <v>41828</v>
      </c>
      <c r="F72" s="48">
        <v>12844.01</v>
      </c>
      <c r="G72" s="8">
        <f t="shared" ref="G72:G73" si="3">+F72/E72</f>
        <v>0.3070672755092283</v>
      </c>
    </row>
    <row r="73" spans="2:7">
      <c r="B73" s="33"/>
      <c r="C73" s="6" t="s">
        <v>36</v>
      </c>
      <c r="D73" s="1" t="s">
        <v>28</v>
      </c>
      <c r="E73" s="29">
        <v>456026</v>
      </c>
      <c r="F73" s="48">
        <v>276847.07</v>
      </c>
      <c r="G73" s="8">
        <f t="shared" si="3"/>
        <v>0.60708615298250534</v>
      </c>
    </row>
    <row r="74" spans="2:7">
      <c r="B74" s="33"/>
      <c r="C74" s="30" t="s">
        <v>47</v>
      </c>
      <c r="D74" s="24" t="s">
        <v>40</v>
      </c>
      <c r="E74" s="29">
        <v>5070</v>
      </c>
      <c r="F74" s="48"/>
      <c r="G74" s="8"/>
    </row>
    <row r="75" spans="2:7">
      <c r="B75" s="33"/>
      <c r="C75" s="30" t="s">
        <v>187</v>
      </c>
      <c r="D75" s="24" t="s">
        <v>188</v>
      </c>
      <c r="E75" s="29">
        <v>1455</v>
      </c>
      <c r="F75" s="48"/>
      <c r="G75" s="31"/>
    </row>
    <row r="76" spans="2:7">
      <c r="B76" s="33"/>
      <c r="C76" s="6" t="s">
        <v>49</v>
      </c>
      <c r="D76" s="1" t="s">
        <v>42</v>
      </c>
      <c r="E76" s="29"/>
      <c r="F76" s="48"/>
      <c r="G76" s="8"/>
    </row>
    <row r="77" spans="2:7">
      <c r="B77" s="33"/>
      <c r="C77" s="6" t="s">
        <v>50</v>
      </c>
      <c r="D77" s="1" t="s">
        <v>43</v>
      </c>
      <c r="E77" s="29"/>
      <c r="F77" s="48"/>
      <c r="G77" s="8"/>
    </row>
    <row r="78" spans="2:7">
      <c r="B78" s="33"/>
      <c r="C78" s="6" t="s">
        <v>177</v>
      </c>
      <c r="D78" s="1" t="s">
        <v>189</v>
      </c>
      <c r="E78" s="29">
        <v>569496</v>
      </c>
      <c r="F78" s="48">
        <v>335165.68</v>
      </c>
      <c r="G78" s="8">
        <f t="shared" ref="G78" si="4">+F78/E78</f>
        <v>0.58853034964249085</v>
      </c>
    </row>
    <row r="79" spans="2:7">
      <c r="B79" s="33"/>
      <c r="C79" s="6" t="s">
        <v>51</v>
      </c>
      <c r="D79" s="1" t="s">
        <v>44</v>
      </c>
      <c r="E79" s="29">
        <v>24510</v>
      </c>
      <c r="F79" s="48">
        <v>19519.47</v>
      </c>
      <c r="G79" s="8">
        <f>+F79/E79</f>
        <v>0.79638800489596084</v>
      </c>
    </row>
    <row r="80" spans="2:7">
      <c r="B80" s="33"/>
      <c r="C80" s="6" t="s">
        <v>52</v>
      </c>
      <c r="D80" s="1" t="s">
        <v>45</v>
      </c>
      <c r="E80" s="29"/>
      <c r="F80" s="48"/>
      <c r="G80" s="8"/>
    </row>
    <row r="81" spans="2:7">
      <c r="B81" s="33"/>
      <c r="C81" s="6" t="s">
        <v>64</v>
      </c>
      <c r="D81" s="1" t="s">
        <v>62</v>
      </c>
      <c r="E81" s="29">
        <v>270900</v>
      </c>
      <c r="F81" s="48">
        <v>149040</v>
      </c>
      <c r="G81" s="8">
        <f>+F81/E81</f>
        <v>0.55016611295681062</v>
      </c>
    </row>
    <row r="82" spans="2:7">
      <c r="B82" s="33"/>
      <c r="C82" s="6" t="s">
        <v>53</v>
      </c>
      <c r="D82" s="1" t="s">
        <v>46</v>
      </c>
      <c r="E82" s="29">
        <v>338710</v>
      </c>
      <c r="F82" s="48">
        <v>242403.08</v>
      </c>
      <c r="G82" s="8">
        <f>+F82/E82</f>
        <v>0.71566555460423364</v>
      </c>
    </row>
    <row r="83" spans="2:7">
      <c r="B83" s="33"/>
      <c r="C83" s="6" t="s">
        <v>37</v>
      </c>
      <c r="D83" s="1" t="s">
        <v>29</v>
      </c>
      <c r="E83" s="29"/>
      <c r="F83" s="48"/>
      <c r="G83" s="8"/>
    </row>
    <row r="84" spans="2:7">
      <c r="B84" s="33"/>
      <c r="C84" s="6" t="s">
        <v>112</v>
      </c>
      <c r="D84" s="1" t="s">
        <v>142</v>
      </c>
      <c r="E84" s="29"/>
      <c r="F84" s="48"/>
      <c r="G84" s="8"/>
    </row>
    <row r="85" spans="2:7">
      <c r="B85" s="33"/>
      <c r="C85" s="6" t="s">
        <v>162</v>
      </c>
      <c r="D85" s="1" t="s">
        <v>163</v>
      </c>
      <c r="E85" s="29">
        <v>13398049</v>
      </c>
      <c r="F85" s="48">
        <v>5872775.3600000003</v>
      </c>
      <c r="G85" s="8">
        <f>+F85/E85</f>
        <v>0.43833063754282436</v>
      </c>
    </row>
    <row r="86" spans="2:7">
      <c r="B86" s="33"/>
      <c r="C86" s="6" t="s">
        <v>73</v>
      </c>
      <c r="D86" s="1" t="s">
        <v>72</v>
      </c>
      <c r="E86" s="29">
        <v>1828016</v>
      </c>
      <c r="F86" s="48">
        <v>393839</v>
      </c>
      <c r="G86" s="8">
        <f>+F86/E86</f>
        <v>0.21544614489151079</v>
      </c>
    </row>
    <row r="87" spans="2:7">
      <c r="B87" s="33"/>
      <c r="C87" s="6" t="s">
        <v>113</v>
      </c>
      <c r="D87" s="1" t="s">
        <v>126</v>
      </c>
      <c r="E87" s="29">
        <v>83328</v>
      </c>
      <c r="F87" s="48">
        <v>83327.600000000006</v>
      </c>
      <c r="G87" s="8">
        <f>+F87/E87</f>
        <v>0.99999519969278039</v>
      </c>
    </row>
    <row r="88" spans="2:7">
      <c r="C88" s="6" t="s">
        <v>149</v>
      </c>
      <c r="D88" s="1" t="s">
        <v>150</v>
      </c>
      <c r="E88" s="7">
        <v>59107</v>
      </c>
      <c r="F88" s="44">
        <v>53692.85</v>
      </c>
    </row>
    <row r="89" spans="2:7">
      <c r="C89" s="6" t="s">
        <v>191</v>
      </c>
      <c r="D89" s="58" t="s">
        <v>192</v>
      </c>
      <c r="E89" s="7">
        <v>383200</v>
      </c>
      <c r="F89" s="44"/>
    </row>
    <row r="90" spans="2:7">
      <c r="C90" s="6" t="s">
        <v>104</v>
      </c>
      <c r="D90" s="1" t="s">
        <v>105</v>
      </c>
      <c r="E90" s="7"/>
      <c r="F90" s="44"/>
      <c r="G90" s="8">
        <v>0</v>
      </c>
    </row>
    <row r="91" spans="2:7">
      <c r="C91" s="6" t="s">
        <v>75</v>
      </c>
      <c r="D91" s="1" t="s">
        <v>74</v>
      </c>
      <c r="E91" s="7"/>
      <c r="F91" s="44"/>
      <c r="G91" s="8">
        <v>1</v>
      </c>
    </row>
    <row r="92" spans="2:7">
      <c r="C92" s="6" t="s">
        <v>38</v>
      </c>
      <c r="D92" s="1" t="s">
        <v>30</v>
      </c>
      <c r="E92" s="7">
        <v>891388</v>
      </c>
      <c r="F92" s="44">
        <v>891385.12</v>
      </c>
      <c r="G92" s="8">
        <v>1</v>
      </c>
    </row>
    <row r="93" spans="2:7">
      <c r="C93" s="6"/>
      <c r="E93" s="7"/>
      <c r="F93" s="7"/>
    </row>
    <row r="94" spans="2:7">
      <c r="B94" s="20" t="s">
        <v>76</v>
      </c>
      <c r="C94" s="21"/>
      <c r="D94" s="17"/>
      <c r="E94" s="18">
        <f>SUM(E95:E97)</f>
        <v>1662607</v>
      </c>
      <c r="F94" s="45">
        <f>SUM(F95:F97)</f>
        <v>1646831.24</v>
      </c>
      <c r="G94" s="19">
        <f>+F94/E94</f>
        <v>0.99051143174544554</v>
      </c>
    </row>
    <row r="95" spans="2:7">
      <c r="C95" s="6" t="s">
        <v>73</v>
      </c>
      <c r="D95" s="1" t="s">
        <v>72</v>
      </c>
      <c r="E95" s="7">
        <v>857086</v>
      </c>
      <c r="F95" s="44">
        <v>844125.5</v>
      </c>
      <c r="G95" s="8">
        <f>+F95/E95</f>
        <v>0.98487841360143558</v>
      </c>
    </row>
    <row r="96" spans="2:7">
      <c r="C96" s="6" t="s">
        <v>191</v>
      </c>
      <c r="D96" s="1" t="s">
        <v>192</v>
      </c>
      <c r="E96" s="7">
        <v>702694</v>
      </c>
      <c r="F96" s="44">
        <v>702694</v>
      </c>
      <c r="G96" s="8"/>
    </row>
    <row r="97" spans="2:7">
      <c r="C97" s="6" t="s">
        <v>190</v>
      </c>
      <c r="D97" s="1" t="s">
        <v>30</v>
      </c>
      <c r="E97" s="7">
        <v>102827</v>
      </c>
      <c r="F97" s="44">
        <v>100011.74</v>
      </c>
    </row>
    <row r="98" spans="2:7">
      <c r="B98" s="18" t="s">
        <v>79</v>
      </c>
      <c r="C98" s="17"/>
      <c r="D98" s="17"/>
      <c r="E98" s="18">
        <f>SUM(E99:E102)</f>
        <v>0</v>
      </c>
      <c r="F98" s="18">
        <f>SUM(F99:F102)</f>
        <v>0</v>
      </c>
      <c r="G98" s="19" t="e">
        <f>+F98/E98</f>
        <v>#DIV/0!</v>
      </c>
    </row>
    <row r="99" spans="2:7">
      <c r="C99" s="6" t="s">
        <v>38</v>
      </c>
      <c r="D99" s="1" t="s">
        <v>30</v>
      </c>
      <c r="E99" s="7"/>
      <c r="F99" s="7"/>
      <c r="G99" s="8"/>
    </row>
    <row r="100" spans="2:7">
      <c r="C100" s="6" t="s">
        <v>92</v>
      </c>
      <c r="D100" s="1" t="s">
        <v>81</v>
      </c>
      <c r="E100" s="7"/>
      <c r="F100" s="7"/>
      <c r="G100" s="8"/>
    </row>
    <row r="101" spans="2:7">
      <c r="C101" s="6" t="s">
        <v>83</v>
      </c>
      <c r="D101" s="1" t="s">
        <v>82</v>
      </c>
      <c r="E101" s="7"/>
      <c r="F101" s="7"/>
      <c r="G101" s="8"/>
    </row>
    <row r="102" spans="2:7">
      <c r="C102" s="6" t="s">
        <v>84</v>
      </c>
      <c r="D102" s="1" t="s">
        <v>93</v>
      </c>
      <c r="E102" s="7"/>
      <c r="F102" s="7"/>
      <c r="G102" s="8"/>
    </row>
    <row r="103" spans="2:7">
      <c r="C103" s="6"/>
      <c r="E103" s="7"/>
      <c r="F103" s="7"/>
    </row>
    <row r="104" spans="2:7">
      <c r="B104" s="57" t="s">
        <v>96</v>
      </c>
      <c r="C104" s="57"/>
      <c r="D104" s="57"/>
      <c r="E104" s="18">
        <f>+E11+E23+E27+E60+E70+E94+E98</f>
        <v>75411708</v>
      </c>
      <c r="F104" s="45">
        <f>+F11+F23+F27+F60+F70+F94+F98</f>
        <v>64643102.859999992</v>
      </c>
      <c r="G104" s="19">
        <f>+F104/E104</f>
        <v>0.85720247657034887</v>
      </c>
    </row>
    <row r="105" spans="2:7">
      <c r="C105" s="3"/>
      <c r="E105" s="27"/>
      <c r="F105" s="27"/>
      <c r="G105" s="28"/>
    </row>
    <row r="106" spans="2:7">
      <c r="C106" s="3"/>
      <c r="E106" s="29"/>
      <c r="F106" s="29"/>
      <c r="G106" s="24"/>
    </row>
    <row r="107" spans="2:7">
      <c r="C107" s="3"/>
      <c r="E107" s="7"/>
    </row>
    <row r="108" spans="2:7">
      <c r="C108" s="3"/>
      <c r="E108" s="7"/>
    </row>
    <row r="109" spans="2:7">
      <c r="C109" s="3"/>
    </row>
    <row r="110" spans="2:7">
      <c r="C110" s="3"/>
    </row>
    <row r="111" spans="2:7">
      <c r="C111" s="3"/>
    </row>
    <row r="112" spans="2:7">
      <c r="C112" s="3"/>
    </row>
    <row r="113" spans="3:3">
      <c r="C113" s="3"/>
    </row>
    <row r="114" spans="3:3">
      <c r="C114" s="3"/>
    </row>
    <row r="115" spans="3:3">
      <c r="C115" s="3"/>
    </row>
    <row r="116" spans="3:3">
      <c r="C116" s="3"/>
    </row>
    <row r="117" spans="3:3">
      <c r="C117" s="3"/>
    </row>
    <row r="118" spans="3:3">
      <c r="C118" s="3"/>
    </row>
    <row r="119" spans="3:3">
      <c r="C119" s="3"/>
    </row>
    <row r="120" spans="3:3">
      <c r="C120" s="3"/>
    </row>
    <row r="121" spans="3:3">
      <c r="C121" s="3"/>
    </row>
    <row r="122" spans="3:3">
      <c r="C122" s="3"/>
    </row>
    <row r="123" spans="3:3">
      <c r="C123" s="3"/>
    </row>
    <row r="124" spans="3:3">
      <c r="C124" s="3"/>
    </row>
    <row r="125" spans="3:3">
      <c r="C125" s="3"/>
    </row>
    <row r="126" spans="3:3">
      <c r="C126" s="3"/>
    </row>
    <row r="127" spans="3:3">
      <c r="C127" s="3"/>
    </row>
    <row r="128" spans="3:3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  <row r="1001" spans="3:3">
      <c r="C1001" s="3"/>
    </row>
    <row r="1002" spans="3:3">
      <c r="C1002" s="3"/>
    </row>
    <row r="1003" spans="3:3">
      <c r="C1003" s="3"/>
    </row>
    <row r="1004" spans="3:3">
      <c r="C1004" s="3"/>
    </row>
    <row r="1005" spans="3:3">
      <c r="C1005" s="3"/>
    </row>
    <row r="1006" spans="3:3">
      <c r="C1006" s="3"/>
    </row>
    <row r="1007" spans="3:3">
      <c r="C1007" s="3"/>
    </row>
    <row r="1008" spans="3:3">
      <c r="C1008" s="3"/>
    </row>
    <row r="1009" spans="3:3">
      <c r="C1009" s="3"/>
    </row>
    <row r="1010" spans="3:3">
      <c r="C1010" s="3"/>
    </row>
    <row r="1011" spans="3:3">
      <c r="C1011" s="3"/>
    </row>
    <row r="1012" spans="3:3">
      <c r="C1012" s="3"/>
    </row>
    <row r="1013" spans="3:3">
      <c r="C1013" s="3"/>
    </row>
    <row r="1014" spans="3:3">
      <c r="C1014" s="3"/>
    </row>
    <row r="1015" spans="3:3">
      <c r="C1015" s="3"/>
    </row>
    <row r="1016" spans="3:3">
      <c r="C1016" s="3"/>
    </row>
    <row r="1017" spans="3:3">
      <c r="C1017" s="3"/>
    </row>
    <row r="1018" spans="3:3">
      <c r="C1018" s="3"/>
    </row>
    <row r="1019" spans="3:3">
      <c r="C1019" s="3"/>
    </row>
    <row r="1020" spans="3:3">
      <c r="C1020" s="3"/>
    </row>
    <row r="1021" spans="3:3">
      <c r="C1021" s="3"/>
    </row>
    <row r="1022" spans="3:3">
      <c r="C1022" s="3"/>
    </row>
    <row r="1023" spans="3:3">
      <c r="C1023" s="3"/>
    </row>
    <row r="1024" spans="3:3">
      <c r="C1024" s="3"/>
    </row>
    <row r="1025" spans="3:3">
      <c r="C1025" s="3"/>
    </row>
    <row r="1026" spans="3:3">
      <c r="C1026" s="3"/>
    </row>
    <row r="1027" spans="3:3">
      <c r="C1027" s="3"/>
    </row>
    <row r="1028" spans="3:3">
      <c r="C1028" s="3"/>
    </row>
    <row r="1029" spans="3:3">
      <c r="C1029" s="3"/>
    </row>
    <row r="1030" spans="3:3">
      <c r="C1030" s="3"/>
    </row>
    <row r="1031" spans="3:3">
      <c r="C1031" s="3"/>
    </row>
    <row r="1032" spans="3:3">
      <c r="C1032" s="3"/>
    </row>
    <row r="1033" spans="3:3">
      <c r="C1033" s="3"/>
    </row>
    <row r="1034" spans="3:3">
      <c r="C1034" s="3"/>
    </row>
    <row r="1035" spans="3:3">
      <c r="C1035" s="3"/>
    </row>
    <row r="1036" spans="3:3">
      <c r="C1036" s="3"/>
    </row>
    <row r="1037" spans="3:3">
      <c r="C1037" s="3"/>
    </row>
    <row r="1038" spans="3:3">
      <c r="C1038" s="3"/>
    </row>
    <row r="1039" spans="3:3">
      <c r="C1039" s="3"/>
    </row>
    <row r="1040" spans="3:3">
      <c r="C1040" s="3"/>
    </row>
    <row r="1041" spans="3:3">
      <c r="C1041" s="3"/>
    </row>
    <row r="1042" spans="3:3">
      <c r="C1042" s="3"/>
    </row>
    <row r="1043" spans="3:3">
      <c r="C1043" s="3"/>
    </row>
    <row r="1044" spans="3:3">
      <c r="C1044" s="3"/>
    </row>
    <row r="1045" spans="3:3">
      <c r="C1045" s="3"/>
    </row>
    <row r="1046" spans="3:3">
      <c r="C1046" s="3"/>
    </row>
    <row r="1047" spans="3:3">
      <c r="C1047" s="3"/>
    </row>
    <row r="1048" spans="3:3">
      <c r="C1048" s="3"/>
    </row>
    <row r="1049" spans="3:3">
      <c r="C1049" s="3"/>
    </row>
    <row r="1050" spans="3:3">
      <c r="C1050" s="3"/>
    </row>
    <row r="1051" spans="3:3">
      <c r="C1051" s="3"/>
    </row>
    <row r="1052" spans="3:3">
      <c r="C1052" s="3"/>
    </row>
    <row r="1053" spans="3:3">
      <c r="C1053" s="3"/>
    </row>
    <row r="1054" spans="3:3">
      <c r="C1054" s="3"/>
    </row>
    <row r="1055" spans="3:3">
      <c r="C1055" s="3"/>
    </row>
    <row r="1056" spans="3:3">
      <c r="C1056" s="3"/>
    </row>
    <row r="1057" spans="3:3">
      <c r="C1057" s="3"/>
    </row>
    <row r="1058" spans="3:3">
      <c r="C1058" s="3"/>
    </row>
    <row r="1059" spans="3:3">
      <c r="C1059" s="3"/>
    </row>
    <row r="1060" spans="3:3">
      <c r="C1060" s="3"/>
    </row>
    <row r="1061" spans="3:3">
      <c r="C1061" s="3"/>
    </row>
    <row r="1062" spans="3:3">
      <c r="C1062" s="3"/>
    </row>
    <row r="1063" spans="3:3">
      <c r="C1063" s="3"/>
    </row>
    <row r="1064" spans="3:3">
      <c r="C1064" s="3"/>
    </row>
    <row r="1065" spans="3:3">
      <c r="C1065" s="3"/>
    </row>
    <row r="1066" spans="3:3">
      <c r="C1066" s="3"/>
    </row>
    <row r="1067" spans="3:3">
      <c r="C1067" s="3"/>
    </row>
    <row r="1068" spans="3:3">
      <c r="C1068" s="3"/>
    </row>
    <row r="1069" spans="3:3">
      <c r="C1069" s="3"/>
    </row>
    <row r="1070" spans="3:3">
      <c r="C1070" s="3"/>
    </row>
    <row r="1071" spans="3:3">
      <c r="C1071" s="3"/>
    </row>
    <row r="1072" spans="3:3">
      <c r="C1072" s="3"/>
    </row>
    <row r="1073" spans="3:3">
      <c r="C1073" s="3"/>
    </row>
    <row r="1074" spans="3:3">
      <c r="C1074" s="3"/>
    </row>
    <row r="1075" spans="3:3">
      <c r="C1075" s="3"/>
    </row>
    <row r="1076" spans="3:3">
      <c r="C1076" s="3"/>
    </row>
    <row r="1077" spans="3:3">
      <c r="C1077" s="3"/>
    </row>
    <row r="1078" spans="3:3">
      <c r="C1078" s="3"/>
    </row>
    <row r="1079" spans="3:3">
      <c r="C1079" s="3"/>
    </row>
    <row r="1080" spans="3:3">
      <c r="C1080" s="3"/>
    </row>
    <row r="1081" spans="3:3">
      <c r="C1081" s="3"/>
    </row>
    <row r="1082" spans="3:3">
      <c r="C1082" s="3"/>
    </row>
    <row r="1083" spans="3:3">
      <c r="C1083" s="3"/>
    </row>
    <row r="1084" spans="3:3">
      <c r="C1084" s="3"/>
    </row>
    <row r="1085" spans="3:3">
      <c r="C1085" s="3"/>
    </row>
    <row r="1086" spans="3:3">
      <c r="C1086" s="3"/>
    </row>
    <row r="1087" spans="3:3">
      <c r="C1087" s="3"/>
    </row>
    <row r="1088" spans="3:3">
      <c r="C1088" s="3"/>
    </row>
    <row r="1089" spans="3:3">
      <c r="C1089" s="3"/>
    </row>
    <row r="1090" spans="3:3">
      <c r="C1090" s="3"/>
    </row>
    <row r="1091" spans="3:3">
      <c r="C1091" s="3"/>
    </row>
    <row r="1092" spans="3:3">
      <c r="C1092" s="3"/>
    </row>
    <row r="1093" spans="3:3">
      <c r="C1093" s="3"/>
    </row>
    <row r="1094" spans="3:3">
      <c r="C1094" s="3"/>
    </row>
    <row r="1095" spans="3:3">
      <c r="C1095" s="3"/>
    </row>
    <row r="1096" spans="3:3">
      <c r="C1096" s="3"/>
    </row>
    <row r="1097" spans="3:3">
      <c r="C1097" s="3"/>
    </row>
    <row r="1098" spans="3:3">
      <c r="C1098" s="3"/>
    </row>
    <row r="1099" spans="3:3">
      <c r="C1099" s="3"/>
    </row>
    <row r="1100" spans="3:3">
      <c r="C1100" s="3"/>
    </row>
    <row r="1101" spans="3:3">
      <c r="C1101" s="3"/>
    </row>
    <row r="1102" spans="3:3">
      <c r="C1102" s="3"/>
    </row>
    <row r="1103" spans="3:3">
      <c r="C1103" s="3"/>
    </row>
    <row r="1104" spans="3:3">
      <c r="C1104" s="3"/>
    </row>
    <row r="1105" spans="3:3">
      <c r="C1105" s="3"/>
    </row>
    <row r="1106" spans="3:3">
      <c r="C1106" s="3"/>
    </row>
    <row r="1107" spans="3:3">
      <c r="C1107" s="3"/>
    </row>
    <row r="1108" spans="3:3">
      <c r="C1108" s="3"/>
    </row>
    <row r="1109" spans="3:3">
      <c r="C1109" s="3"/>
    </row>
    <row r="1110" spans="3:3">
      <c r="C1110" s="3"/>
    </row>
    <row r="1111" spans="3:3">
      <c r="C1111" s="3"/>
    </row>
    <row r="1112" spans="3:3">
      <c r="C1112" s="3"/>
    </row>
    <row r="1113" spans="3:3">
      <c r="C1113" s="3"/>
    </row>
    <row r="1114" spans="3:3">
      <c r="C1114" s="3"/>
    </row>
    <row r="1115" spans="3:3">
      <c r="C1115" s="3"/>
    </row>
    <row r="1116" spans="3:3">
      <c r="C1116" s="3"/>
    </row>
    <row r="1117" spans="3:3">
      <c r="C1117" s="3"/>
    </row>
    <row r="1118" spans="3:3">
      <c r="C1118" s="3"/>
    </row>
    <row r="1119" spans="3:3">
      <c r="C1119" s="3"/>
    </row>
    <row r="1120" spans="3:3">
      <c r="C1120" s="3"/>
    </row>
    <row r="1121" spans="3:3">
      <c r="C1121" s="3"/>
    </row>
    <row r="1122" spans="3:3">
      <c r="C1122" s="3"/>
    </row>
    <row r="1123" spans="3:3">
      <c r="C1123" s="3"/>
    </row>
    <row r="1124" spans="3:3">
      <c r="C1124" s="3"/>
    </row>
    <row r="1125" spans="3:3">
      <c r="C1125" s="3"/>
    </row>
    <row r="1126" spans="3:3">
      <c r="C1126" s="3"/>
    </row>
    <row r="1127" spans="3:3">
      <c r="C1127" s="3"/>
    </row>
    <row r="1128" spans="3:3">
      <c r="C1128" s="3"/>
    </row>
    <row r="1129" spans="3:3">
      <c r="C1129" s="3"/>
    </row>
    <row r="1130" spans="3:3">
      <c r="C1130" s="3"/>
    </row>
    <row r="1131" spans="3:3">
      <c r="C1131" s="3"/>
    </row>
    <row r="1132" spans="3:3">
      <c r="C1132" s="3"/>
    </row>
    <row r="1133" spans="3:3">
      <c r="C1133" s="3"/>
    </row>
    <row r="1134" spans="3:3">
      <c r="C1134" s="3"/>
    </row>
    <row r="1135" spans="3:3">
      <c r="C1135" s="3"/>
    </row>
    <row r="1136" spans="3:3">
      <c r="C1136" s="3"/>
    </row>
    <row r="1137" spans="3:3">
      <c r="C1137" s="3"/>
    </row>
    <row r="1138" spans="3:3">
      <c r="C1138" s="3"/>
    </row>
    <row r="1139" spans="3:3">
      <c r="C1139" s="3"/>
    </row>
    <row r="1140" spans="3:3">
      <c r="C1140" s="3"/>
    </row>
    <row r="1141" spans="3:3">
      <c r="C1141" s="3"/>
    </row>
    <row r="1142" spans="3:3">
      <c r="C1142" s="3"/>
    </row>
    <row r="1143" spans="3:3">
      <c r="C1143" s="3"/>
    </row>
    <row r="1144" spans="3:3">
      <c r="C1144" s="3"/>
    </row>
    <row r="1145" spans="3:3">
      <c r="C1145" s="3"/>
    </row>
    <row r="1146" spans="3:3">
      <c r="C1146" s="3"/>
    </row>
    <row r="1147" spans="3:3">
      <c r="C1147" s="3"/>
    </row>
    <row r="1148" spans="3:3">
      <c r="C1148" s="3"/>
    </row>
    <row r="1149" spans="3:3">
      <c r="C1149" s="3"/>
    </row>
    <row r="1150" spans="3:3">
      <c r="C1150" s="3"/>
    </row>
    <row r="1151" spans="3:3">
      <c r="C1151" s="3"/>
    </row>
    <row r="1152" spans="3:3">
      <c r="C1152" s="3"/>
    </row>
    <row r="1153" spans="3:3">
      <c r="C1153" s="3"/>
    </row>
    <row r="1154" spans="3:3">
      <c r="C1154" s="3"/>
    </row>
    <row r="1155" spans="3:3">
      <c r="C1155" s="3"/>
    </row>
    <row r="1156" spans="3:3">
      <c r="C1156" s="3"/>
    </row>
    <row r="1157" spans="3:3">
      <c r="C1157" s="3"/>
    </row>
    <row r="1158" spans="3:3">
      <c r="C1158" s="3"/>
    </row>
    <row r="1159" spans="3:3">
      <c r="C1159" s="3"/>
    </row>
    <row r="1160" spans="3:3">
      <c r="C1160" s="3"/>
    </row>
    <row r="1161" spans="3:3">
      <c r="C1161" s="3"/>
    </row>
    <row r="1162" spans="3:3">
      <c r="C1162" s="3"/>
    </row>
    <row r="1163" spans="3:3">
      <c r="C1163" s="3"/>
    </row>
    <row r="1164" spans="3:3">
      <c r="C1164" s="3"/>
    </row>
    <row r="1165" spans="3:3">
      <c r="C1165" s="3"/>
    </row>
    <row r="1166" spans="3:3">
      <c r="C1166" s="3"/>
    </row>
    <row r="1167" spans="3:3">
      <c r="C1167" s="3"/>
    </row>
    <row r="1168" spans="3:3">
      <c r="C1168" s="3"/>
    </row>
    <row r="1169" spans="3:3">
      <c r="C1169" s="3"/>
    </row>
    <row r="1170" spans="3:3">
      <c r="C1170" s="3"/>
    </row>
    <row r="1171" spans="3:3">
      <c r="C1171" s="3"/>
    </row>
    <row r="1172" spans="3:3">
      <c r="C1172" s="3"/>
    </row>
    <row r="1173" spans="3:3">
      <c r="C1173" s="3"/>
    </row>
    <row r="1174" spans="3:3">
      <c r="C1174" s="3"/>
    </row>
    <row r="1175" spans="3:3">
      <c r="C1175" s="3"/>
    </row>
    <row r="1176" spans="3:3">
      <c r="C1176" s="3"/>
    </row>
    <row r="1177" spans="3:3">
      <c r="C1177" s="3"/>
    </row>
    <row r="1178" spans="3:3">
      <c r="C1178" s="3"/>
    </row>
    <row r="1179" spans="3:3">
      <c r="C1179" s="3"/>
    </row>
    <row r="1180" spans="3:3">
      <c r="C1180" s="3"/>
    </row>
    <row r="1181" spans="3:3">
      <c r="C1181" s="3"/>
    </row>
    <row r="1182" spans="3:3">
      <c r="C1182" s="3"/>
    </row>
    <row r="1183" spans="3:3">
      <c r="C1183" s="3"/>
    </row>
    <row r="1184" spans="3:3">
      <c r="C1184" s="3"/>
    </row>
    <row r="1185" spans="3:3">
      <c r="C1185" s="3"/>
    </row>
    <row r="1186" spans="3:3">
      <c r="C1186" s="3"/>
    </row>
    <row r="1187" spans="3:3">
      <c r="C1187" s="3"/>
    </row>
    <row r="1188" spans="3:3">
      <c r="C1188" s="3"/>
    </row>
    <row r="1189" spans="3:3">
      <c r="C1189" s="3"/>
    </row>
    <row r="1190" spans="3:3">
      <c r="C1190" s="3"/>
    </row>
    <row r="1191" spans="3:3">
      <c r="C1191" s="3"/>
    </row>
    <row r="1192" spans="3:3">
      <c r="C1192" s="3"/>
    </row>
    <row r="1193" spans="3:3">
      <c r="C1193" s="3"/>
    </row>
    <row r="1194" spans="3:3">
      <c r="C1194" s="3"/>
    </row>
    <row r="1195" spans="3:3">
      <c r="C1195" s="3"/>
    </row>
    <row r="1196" spans="3:3">
      <c r="C1196" s="3"/>
    </row>
    <row r="1197" spans="3:3">
      <c r="C1197" s="3"/>
    </row>
    <row r="1198" spans="3:3">
      <c r="C1198" s="3"/>
    </row>
    <row r="1199" spans="3:3">
      <c r="C1199" s="3"/>
    </row>
    <row r="1200" spans="3:3">
      <c r="C1200" s="3"/>
    </row>
    <row r="1201" spans="3:3">
      <c r="C1201" s="3"/>
    </row>
    <row r="1202" spans="3:3">
      <c r="C1202" s="3"/>
    </row>
    <row r="1203" spans="3:3">
      <c r="C1203" s="3"/>
    </row>
    <row r="1204" spans="3:3">
      <c r="C1204" s="3"/>
    </row>
    <row r="1205" spans="3:3">
      <c r="C1205" s="3"/>
    </row>
    <row r="1206" spans="3:3">
      <c r="C1206" s="3"/>
    </row>
    <row r="1207" spans="3:3">
      <c r="C1207" s="3"/>
    </row>
    <row r="1208" spans="3:3">
      <c r="C1208" s="3"/>
    </row>
    <row r="1209" spans="3:3">
      <c r="C1209" s="3"/>
    </row>
    <row r="1210" spans="3:3">
      <c r="C1210" s="3"/>
    </row>
    <row r="1211" spans="3:3">
      <c r="C1211" s="3"/>
    </row>
    <row r="1212" spans="3:3">
      <c r="C1212" s="3"/>
    </row>
    <row r="1213" spans="3:3">
      <c r="C1213" s="3"/>
    </row>
    <row r="1214" spans="3:3">
      <c r="C1214" s="3"/>
    </row>
    <row r="1215" spans="3:3">
      <c r="C1215" s="3"/>
    </row>
    <row r="1216" spans="3:3">
      <c r="C1216" s="3"/>
    </row>
    <row r="1217" spans="3:3">
      <c r="C1217" s="3"/>
    </row>
    <row r="1218" spans="3:3">
      <c r="C1218" s="3"/>
    </row>
    <row r="1219" spans="3:3">
      <c r="C1219" s="3"/>
    </row>
    <row r="1220" spans="3:3">
      <c r="C1220" s="3"/>
    </row>
    <row r="1221" spans="3:3">
      <c r="C1221" s="3"/>
    </row>
    <row r="1222" spans="3:3">
      <c r="C1222" s="3"/>
    </row>
    <row r="1223" spans="3:3">
      <c r="C1223" s="3"/>
    </row>
    <row r="1224" spans="3:3">
      <c r="C1224" s="3"/>
    </row>
    <row r="1225" spans="3:3">
      <c r="C1225" s="3"/>
    </row>
    <row r="1226" spans="3:3">
      <c r="C1226" s="3"/>
    </row>
    <row r="1227" spans="3:3">
      <c r="C1227" s="3"/>
    </row>
    <row r="1228" spans="3:3">
      <c r="C1228" s="3"/>
    </row>
    <row r="1229" spans="3:3">
      <c r="C1229" s="3"/>
    </row>
    <row r="1230" spans="3:3">
      <c r="C1230" s="3"/>
    </row>
    <row r="1231" spans="3:3">
      <c r="C1231" s="3"/>
    </row>
    <row r="1232" spans="3:3">
      <c r="C1232" s="3"/>
    </row>
    <row r="1233" spans="3:3">
      <c r="C1233" s="3"/>
    </row>
    <row r="1234" spans="3:3">
      <c r="C1234" s="3"/>
    </row>
    <row r="1235" spans="3:3">
      <c r="C1235" s="3"/>
    </row>
    <row r="1236" spans="3:3">
      <c r="C1236" s="3"/>
    </row>
    <row r="1237" spans="3:3">
      <c r="C1237" s="3"/>
    </row>
    <row r="1238" spans="3:3">
      <c r="C1238" s="3"/>
    </row>
    <row r="1239" spans="3:3">
      <c r="C1239" s="3"/>
    </row>
    <row r="1240" spans="3:3">
      <c r="C1240" s="3"/>
    </row>
    <row r="1241" spans="3:3">
      <c r="C1241" s="3"/>
    </row>
    <row r="1242" spans="3:3">
      <c r="C1242" s="3"/>
    </row>
    <row r="1243" spans="3:3">
      <c r="C1243" s="3"/>
    </row>
    <row r="1244" spans="3:3">
      <c r="C1244" s="3"/>
    </row>
    <row r="1245" spans="3:3">
      <c r="C1245" s="3"/>
    </row>
    <row r="1246" spans="3:3">
      <c r="C1246" s="3"/>
    </row>
    <row r="1247" spans="3:3">
      <c r="C1247" s="3"/>
    </row>
    <row r="1248" spans="3:3">
      <c r="C1248" s="3"/>
    </row>
    <row r="1249" spans="3:3">
      <c r="C1249" s="3"/>
    </row>
    <row r="1250" spans="3:3">
      <c r="C1250" s="3"/>
    </row>
    <row r="1251" spans="3:3">
      <c r="C1251" s="3"/>
    </row>
    <row r="1252" spans="3:3">
      <c r="C1252" s="3"/>
    </row>
    <row r="1253" spans="3:3">
      <c r="C1253" s="3"/>
    </row>
    <row r="1254" spans="3:3">
      <c r="C1254" s="3"/>
    </row>
    <row r="1255" spans="3:3">
      <c r="C1255" s="3"/>
    </row>
    <row r="1256" spans="3:3">
      <c r="C1256" s="3"/>
    </row>
    <row r="1257" spans="3:3">
      <c r="C1257" s="3"/>
    </row>
    <row r="1258" spans="3:3">
      <c r="C1258" s="3"/>
    </row>
    <row r="1259" spans="3:3">
      <c r="C1259" s="3"/>
    </row>
    <row r="1260" spans="3:3">
      <c r="C1260" s="3"/>
    </row>
    <row r="1261" spans="3:3">
      <c r="C1261" s="3"/>
    </row>
    <row r="1262" spans="3:3">
      <c r="C1262" s="3"/>
    </row>
    <row r="1263" spans="3:3">
      <c r="C1263" s="3"/>
    </row>
    <row r="1264" spans="3:3">
      <c r="C1264" s="3"/>
    </row>
    <row r="1265" spans="3:3">
      <c r="C1265" s="3"/>
    </row>
    <row r="1266" spans="3:3">
      <c r="C1266" s="3"/>
    </row>
    <row r="1267" spans="3:3">
      <c r="C1267" s="3"/>
    </row>
    <row r="1268" spans="3:3">
      <c r="C1268" s="3"/>
    </row>
    <row r="1269" spans="3:3">
      <c r="C1269" s="3"/>
    </row>
    <row r="1270" spans="3:3">
      <c r="C1270" s="3"/>
    </row>
    <row r="1271" spans="3:3">
      <c r="C1271" s="3"/>
    </row>
    <row r="1272" spans="3:3">
      <c r="C1272" s="3"/>
    </row>
    <row r="1273" spans="3:3">
      <c r="C1273" s="3"/>
    </row>
    <row r="1274" spans="3:3">
      <c r="C1274" s="3"/>
    </row>
    <row r="1275" spans="3:3">
      <c r="C1275" s="3"/>
    </row>
    <row r="1276" spans="3:3">
      <c r="C1276" s="3"/>
    </row>
    <row r="1277" spans="3:3">
      <c r="C1277" s="3"/>
    </row>
    <row r="1278" spans="3:3">
      <c r="C1278" s="3"/>
    </row>
    <row r="1279" spans="3:3">
      <c r="C1279" s="3"/>
    </row>
    <row r="1280" spans="3:3">
      <c r="C1280" s="3"/>
    </row>
    <row r="1281" spans="3:3">
      <c r="C1281" s="3"/>
    </row>
    <row r="1282" spans="3:3">
      <c r="C1282" s="3"/>
    </row>
    <row r="1283" spans="3:3">
      <c r="C1283" s="3"/>
    </row>
    <row r="1284" spans="3:3">
      <c r="C1284" s="3"/>
    </row>
    <row r="1285" spans="3:3">
      <c r="C1285" s="3"/>
    </row>
    <row r="1286" spans="3:3">
      <c r="C1286" s="3"/>
    </row>
    <row r="1287" spans="3:3">
      <c r="C1287" s="3"/>
    </row>
    <row r="1288" spans="3:3">
      <c r="C1288" s="3"/>
    </row>
    <row r="1289" spans="3:3">
      <c r="C1289" s="3"/>
    </row>
    <row r="1290" spans="3:3">
      <c r="C1290" s="3"/>
    </row>
    <row r="1291" spans="3:3">
      <c r="C1291" s="3"/>
    </row>
    <row r="1292" spans="3:3">
      <c r="C1292" s="3"/>
    </row>
    <row r="1293" spans="3:3">
      <c r="C1293" s="3"/>
    </row>
    <row r="1294" spans="3:3">
      <c r="C1294" s="3"/>
    </row>
    <row r="1295" spans="3:3">
      <c r="C1295" s="3"/>
    </row>
    <row r="1296" spans="3:3">
      <c r="C1296" s="3"/>
    </row>
    <row r="1297" spans="3:3">
      <c r="C1297" s="3"/>
    </row>
    <row r="1298" spans="3:3">
      <c r="C1298" s="3"/>
    </row>
    <row r="1299" spans="3:3">
      <c r="C1299" s="3"/>
    </row>
    <row r="1300" spans="3:3">
      <c r="C1300" s="3"/>
    </row>
    <row r="1301" spans="3:3">
      <c r="C1301" s="3"/>
    </row>
    <row r="1302" spans="3:3">
      <c r="C1302" s="3"/>
    </row>
    <row r="1303" spans="3:3">
      <c r="C1303" s="3"/>
    </row>
    <row r="1304" spans="3:3">
      <c r="C1304" s="3"/>
    </row>
    <row r="1305" spans="3:3">
      <c r="C1305" s="3"/>
    </row>
    <row r="1306" spans="3:3">
      <c r="C1306" s="3"/>
    </row>
    <row r="1307" spans="3:3">
      <c r="C1307" s="3"/>
    </row>
    <row r="1308" spans="3:3">
      <c r="C1308" s="3"/>
    </row>
    <row r="1309" spans="3:3">
      <c r="C1309" s="3"/>
    </row>
    <row r="1310" spans="3:3">
      <c r="C1310" s="3"/>
    </row>
    <row r="1311" spans="3:3">
      <c r="C1311" s="3"/>
    </row>
    <row r="1312" spans="3:3">
      <c r="C1312" s="3"/>
    </row>
    <row r="1313" spans="3:3">
      <c r="C1313" s="3"/>
    </row>
    <row r="1314" spans="3:3">
      <c r="C1314" s="3"/>
    </row>
    <row r="1315" spans="3:3">
      <c r="C1315" s="3"/>
    </row>
    <row r="1316" spans="3:3">
      <c r="C1316" s="3"/>
    </row>
    <row r="1317" spans="3:3">
      <c r="C1317" s="3"/>
    </row>
    <row r="1318" spans="3:3">
      <c r="C1318" s="3"/>
    </row>
    <row r="1319" spans="3:3">
      <c r="C1319" s="3"/>
    </row>
    <row r="1320" spans="3:3">
      <c r="C1320" s="3"/>
    </row>
    <row r="1321" spans="3:3">
      <c r="C1321" s="3"/>
    </row>
    <row r="1322" spans="3:3">
      <c r="C1322" s="3"/>
    </row>
    <row r="1323" spans="3:3">
      <c r="C1323" s="3"/>
    </row>
    <row r="1324" spans="3:3">
      <c r="C1324" s="3"/>
    </row>
    <row r="1325" spans="3:3">
      <c r="C1325" s="3"/>
    </row>
    <row r="1326" spans="3:3">
      <c r="C1326" s="3"/>
    </row>
    <row r="1327" spans="3:3">
      <c r="C1327" s="3"/>
    </row>
    <row r="1328" spans="3:3">
      <c r="C1328" s="3"/>
    </row>
    <row r="1329" spans="3:3">
      <c r="C1329" s="3"/>
    </row>
    <row r="1330" spans="3:3">
      <c r="C1330" s="3"/>
    </row>
    <row r="1331" spans="3:3">
      <c r="C1331" s="3"/>
    </row>
    <row r="1332" spans="3:3">
      <c r="C1332" s="3"/>
    </row>
    <row r="1333" spans="3:3">
      <c r="C1333" s="3"/>
    </row>
    <row r="1334" spans="3:3">
      <c r="C1334" s="3"/>
    </row>
    <row r="1335" spans="3:3">
      <c r="C1335" s="3"/>
    </row>
    <row r="1336" spans="3:3">
      <c r="C1336" s="3"/>
    </row>
    <row r="1337" spans="3:3">
      <c r="C1337" s="3"/>
    </row>
    <row r="1338" spans="3:3">
      <c r="C1338" s="3"/>
    </row>
    <row r="1339" spans="3:3">
      <c r="C1339" s="3"/>
    </row>
    <row r="1340" spans="3:3">
      <c r="C1340" s="3"/>
    </row>
    <row r="1341" spans="3:3">
      <c r="C1341" s="3"/>
    </row>
    <row r="1342" spans="3:3">
      <c r="C1342" s="3"/>
    </row>
    <row r="1343" spans="3:3">
      <c r="C1343" s="3"/>
    </row>
    <row r="1344" spans="3:3">
      <c r="C1344" s="3"/>
    </row>
    <row r="1345" spans="3:3">
      <c r="C1345" s="3"/>
    </row>
    <row r="1346" spans="3:3">
      <c r="C1346" s="3"/>
    </row>
    <row r="1347" spans="3:3">
      <c r="C1347" s="3"/>
    </row>
    <row r="1348" spans="3:3">
      <c r="C1348" s="3"/>
    </row>
    <row r="1349" spans="3:3">
      <c r="C1349" s="3"/>
    </row>
    <row r="1350" spans="3:3">
      <c r="C1350" s="3"/>
    </row>
    <row r="1351" spans="3:3">
      <c r="C1351" s="3"/>
    </row>
    <row r="1352" spans="3:3">
      <c r="C1352" s="3"/>
    </row>
    <row r="1353" spans="3:3">
      <c r="C1353" s="3"/>
    </row>
    <row r="1354" spans="3:3">
      <c r="C1354" s="3"/>
    </row>
    <row r="1355" spans="3:3">
      <c r="C1355" s="3"/>
    </row>
    <row r="1356" spans="3:3">
      <c r="C1356" s="3"/>
    </row>
    <row r="1357" spans="3:3">
      <c r="C1357" s="3"/>
    </row>
    <row r="1358" spans="3:3">
      <c r="C1358" s="3"/>
    </row>
    <row r="1359" spans="3:3">
      <c r="C1359" s="3"/>
    </row>
    <row r="1360" spans="3:3">
      <c r="C1360" s="3"/>
    </row>
    <row r="1361" spans="3:3">
      <c r="C1361" s="3"/>
    </row>
    <row r="1362" spans="3:3">
      <c r="C1362" s="3"/>
    </row>
    <row r="1363" spans="3:3">
      <c r="C1363" s="3"/>
    </row>
    <row r="1364" spans="3:3">
      <c r="C1364" s="3"/>
    </row>
    <row r="1365" spans="3:3">
      <c r="C1365" s="3"/>
    </row>
    <row r="1366" spans="3:3">
      <c r="C1366" s="3"/>
    </row>
    <row r="1367" spans="3:3">
      <c r="C1367" s="3"/>
    </row>
    <row r="1368" spans="3:3">
      <c r="C1368" s="3"/>
    </row>
    <row r="1369" spans="3:3">
      <c r="C1369" s="3"/>
    </row>
    <row r="1370" spans="3:3">
      <c r="C1370" s="3"/>
    </row>
    <row r="1371" spans="3:3">
      <c r="C1371" s="3"/>
    </row>
    <row r="1372" spans="3:3">
      <c r="C1372" s="3"/>
    </row>
    <row r="1373" spans="3:3">
      <c r="C1373" s="3"/>
    </row>
    <row r="1374" spans="3:3">
      <c r="C1374" s="3"/>
    </row>
    <row r="1375" spans="3:3">
      <c r="C1375" s="3"/>
    </row>
    <row r="1376" spans="3:3">
      <c r="C1376" s="3"/>
    </row>
    <row r="1377" spans="3:3">
      <c r="C1377" s="3"/>
    </row>
    <row r="1378" spans="3:3">
      <c r="C1378" s="3"/>
    </row>
    <row r="1379" spans="3:3">
      <c r="C1379" s="3"/>
    </row>
    <row r="1380" spans="3:3">
      <c r="C1380" s="3"/>
    </row>
    <row r="1381" spans="3:3">
      <c r="C1381" s="3"/>
    </row>
    <row r="1382" spans="3:3">
      <c r="C1382" s="3"/>
    </row>
    <row r="1383" spans="3:3">
      <c r="C1383" s="3"/>
    </row>
    <row r="1384" spans="3:3">
      <c r="C1384" s="3"/>
    </row>
    <row r="1385" spans="3:3">
      <c r="C1385" s="3"/>
    </row>
    <row r="1386" spans="3:3">
      <c r="C1386" s="3"/>
    </row>
    <row r="1387" spans="3:3">
      <c r="C1387" s="3"/>
    </row>
    <row r="1388" spans="3:3">
      <c r="C1388" s="3"/>
    </row>
    <row r="1389" spans="3:3">
      <c r="C1389" s="3"/>
    </row>
    <row r="1390" spans="3:3">
      <c r="C1390" s="3"/>
    </row>
    <row r="1391" spans="3:3">
      <c r="C1391" s="3"/>
    </row>
    <row r="1392" spans="3:3">
      <c r="C1392" s="3"/>
    </row>
    <row r="1393" spans="3:3">
      <c r="C1393" s="3"/>
    </row>
    <row r="1394" spans="3:3">
      <c r="C1394" s="3"/>
    </row>
    <row r="1395" spans="3:3">
      <c r="C1395" s="3"/>
    </row>
    <row r="1396" spans="3:3">
      <c r="C1396" s="3"/>
    </row>
    <row r="1397" spans="3:3">
      <c r="C1397" s="3"/>
    </row>
    <row r="1398" spans="3:3">
      <c r="C1398" s="3"/>
    </row>
    <row r="1399" spans="3:3">
      <c r="C1399" s="3"/>
    </row>
    <row r="1400" spans="3:3">
      <c r="C1400" s="3"/>
    </row>
    <row r="1401" spans="3:3">
      <c r="C1401" s="3"/>
    </row>
    <row r="1402" spans="3:3">
      <c r="C1402" s="3"/>
    </row>
    <row r="1403" spans="3:3">
      <c r="C1403" s="3"/>
    </row>
    <row r="1404" spans="3:3">
      <c r="C1404" s="3"/>
    </row>
    <row r="1405" spans="3:3">
      <c r="C1405" s="3"/>
    </row>
    <row r="1406" spans="3:3">
      <c r="C1406" s="3"/>
    </row>
    <row r="1407" spans="3:3">
      <c r="C1407" s="3"/>
    </row>
    <row r="1408" spans="3:3">
      <c r="C1408" s="3"/>
    </row>
    <row r="1409" spans="3:3">
      <c r="C1409" s="3"/>
    </row>
    <row r="1410" spans="3:3">
      <c r="C1410" s="3"/>
    </row>
    <row r="1411" spans="3:3">
      <c r="C1411" s="3"/>
    </row>
    <row r="1412" spans="3:3">
      <c r="C1412" s="3"/>
    </row>
    <row r="1413" spans="3:3">
      <c r="C1413" s="3"/>
    </row>
    <row r="1414" spans="3:3">
      <c r="C1414" s="3"/>
    </row>
    <row r="1415" spans="3:3">
      <c r="C1415" s="3"/>
    </row>
    <row r="1416" spans="3:3">
      <c r="C1416" s="3"/>
    </row>
    <row r="1417" spans="3:3">
      <c r="C1417" s="3"/>
    </row>
    <row r="1418" spans="3:3">
      <c r="C1418" s="3"/>
    </row>
    <row r="1419" spans="3:3">
      <c r="C1419" s="3"/>
    </row>
    <row r="1420" spans="3:3">
      <c r="C1420" s="3"/>
    </row>
    <row r="1421" spans="3:3">
      <c r="C1421" s="3"/>
    </row>
    <row r="1422" spans="3:3">
      <c r="C1422" s="3"/>
    </row>
    <row r="1423" spans="3:3">
      <c r="C1423" s="3"/>
    </row>
    <row r="1424" spans="3:3">
      <c r="C1424" s="3"/>
    </row>
    <row r="1425" spans="3:3">
      <c r="C1425" s="3"/>
    </row>
    <row r="1426" spans="3:3">
      <c r="C1426" s="3"/>
    </row>
    <row r="1427" spans="3:3">
      <c r="C1427" s="3"/>
    </row>
    <row r="1428" spans="3:3">
      <c r="C1428" s="3"/>
    </row>
    <row r="1429" spans="3:3">
      <c r="C1429" s="3"/>
    </row>
    <row r="1430" spans="3:3">
      <c r="C1430" s="3"/>
    </row>
    <row r="1431" spans="3:3">
      <c r="C1431" s="3"/>
    </row>
    <row r="1432" spans="3:3">
      <c r="C1432" s="3"/>
    </row>
    <row r="1433" spans="3:3">
      <c r="C1433" s="3"/>
    </row>
    <row r="1434" spans="3:3">
      <c r="C1434" s="3"/>
    </row>
    <row r="1435" spans="3:3">
      <c r="C1435" s="3"/>
    </row>
    <row r="1436" spans="3:3">
      <c r="C1436" s="3"/>
    </row>
    <row r="1437" spans="3:3">
      <c r="C1437" s="3"/>
    </row>
    <row r="1438" spans="3:3">
      <c r="C1438" s="3"/>
    </row>
    <row r="1439" spans="3:3">
      <c r="C1439" s="3"/>
    </row>
    <row r="1440" spans="3:3">
      <c r="C1440" s="3"/>
    </row>
    <row r="1441" spans="3:3">
      <c r="C1441" s="3"/>
    </row>
    <row r="1442" spans="3:3">
      <c r="C1442" s="3"/>
    </row>
    <row r="1443" spans="3:3">
      <c r="C1443" s="3"/>
    </row>
    <row r="1444" spans="3:3">
      <c r="C1444" s="3"/>
    </row>
    <row r="1445" spans="3:3">
      <c r="C1445" s="3"/>
    </row>
    <row r="1446" spans="3:3">
      <c r="C1446" s="3"/>
    </row>
    <row r="1447" spans="3:3">
      <c r="C1447" s="3"/>
    </row>
    <row r="1448" spans="3:3">
      <c r="C1448" s="3"/>
    </row>
    <row r="1449" spans="3:3">
      <c r="C1449" s="3"/>
    </row>
    <row r="1450" spans="3:3">
      <c r="C1450" s="3"/>
    </row>
    <row r="1451" spans="3:3">
      <c r="C1451" s="3"/>
    </row>
    <row r="1452" spans="3:3">
      <c r="C1452" s="3"/>
    </row>
    <row r="1453" spans="3:3">
      <c r="C1453" s="3"/>
    </row>
  </sheetData>
  <mergeCells count="8">
    <mergeCell ref="B104:D104"/>
    <mergeCell ref="B1:G1"/>
    <mergeCell ref="B2:G2"/>
    <mergeCell ref="B3:G3"/>
    <mergeCell ref="B6:D8"/>
    <mergeCell ref="E6:E8"/>
    <mergeCell ref="F6:F8"/>
    <mergeCell ref="G6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RESULTADOS OPERATIVOS en soles</vt:lpstr>
      <vt:lpstr>IV Trimest.-06</vt:lpstr>
      <vt:lpstr>'RESULTADOS OPERATIVOS en soles'!Área_de_impresión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 </cp:lastModifiedBy>
  <cp:lastPrinted>2008-10-21T21:22:13Z</cp:lastPrinted>
  <dcterms:created xsi:type="dcterms:W3CDTF">2002-12-26T22:27:14Z</dcterms:created>
  <dcterms:modified xsi:type="dcterms:W3CDTF">2009-08-14T16:13:09Z</dcterms:modified>
</cp:coreProperties>
</file>