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2"/>
  </bookViews>
  <sheets>
    <sheet name="SNIP 105428-104908-43271" sheetId="1" r:id="rId1"/>
    <sheet name="SNIP 130221-172338-185377" sheetId="2" r:id="rId2"/>
    <sheet name="SNIP 185344-70323" sheetId="3" r:id="rId3"/>
  </sheets>
  <calcPr calcId="124519"/>
</workbook>
</file>

<file path=xl/calcChain.xml><?xml version="1.0" encoding="utf-8"?>
<calcChain xmlns="http://schemas.openxmlformats.org/spreadsheetml/2006/main">
  <c r="D27" i="3"/>
  <c r="E27" s="1"/>
  <c r="E25"/>
  <c r="E24"/>
  <c r="E23"/>
  <c r="F23" s="1"/>
  <c r="F27" s="1"/>
  <c r="G16"/>
  <c r="E15"/>
  <c r="E14"/>
  <c r="F13"/>
  <c r="F16" s="1"/>
  <c r="E13"/>
  <c r="E12"/>
  <c r="E11"/>
  <c r="E10"/>
  <c r="E8"/>
  <c r="E9" i="2"/>
  <c r="E11"/>
  <c r="E12"/>
  <c r="E13"/>
  <c r="E14"/>
  <c r="E15"/>
  <c r="E16"/>
  <c r="E17"/>
  <c r="F18"/>
  <c r="E25"/>
  <c r="F26"/>
  <c r="E27"/>
  <c r="E26" s="1"/>
  <c r="E28"/>
  <c r="F28" s="1"/>
  <c r="F29" s="1"/>
  <c r="G29"/>
  <c r="E34"/>
  <c r="F35"/>
  <c r="E36"/>
  <c r="E35" s="1"/>
  <c r="E37"/>
  <c r="F37" s="1"/>
  <c r="F40" s="1"/>
  <c r="E38"/>
  <c r="E39"/>
  <c r="G39"/>
  <c r="G40" s="1"/>
  <c r="I36" i="1"/>
  <c r="H36"/>
  <c r="G36"/>
  <c r="E36"/>
  <c r="D36"/>
  <c r="F36" s="1"/>
  <c r="J35"/>
  <c r="F35"/>
  <c r="J34"/>
  <c r="F34"/>
  <c r="J33"/>
  <c r="F33"/>
  <c r="J32"/>
  <c r="F32"/>
  <c r="J31"/>
  <c r="J36" s="1"/>
  <c r="F31"/>
  <c r="I21"/>
  <c r="I22"/>
  <c r="I23"/>
  <c r="I24"/>
  <c r="I20"/>
  <c r="G25"/>
  <c r="F25"/>
  <c r="D25"/>
  <c r="E24"/>
  <c r="E23"/>
  <c r="E22"/>
  <c r="E21"/>
  <c r="E20"/>
  <c r="G14"/>
  <c r="F14"/>
  <c r="D14"/>
  <c r="E13"/>
  <c r="H12"/>
  <c r="E12"/>
  <c r="H11"/>
  <c r="E11"/>
  <c r="H10"/>
  <c r="E10"/>
  <c r="H9"/>
  <c r="E9"/>
  <c r="H8"/>
  <c r="H14" s="1"/>
  <c r="E8"/>
  <c r="E14" s="1"/>
  <c r="E25" l="1"/>
  <c r="I25"/>
  <c r="E9" i="3"/>
  <c r="E16" s="1"/>
  <c r="E40" i="2"/>
  <c r="E10"/>
  <c r="E18" s="1"/>
  <c r="E29"/>
</calcChain>
</file>

<file path=xl/sharedStrings.xml><?xml version="1.0" encoding="utf-8"?>
<sst xmlns="http://schemas.openxmlformats.org/spreadsheetml/2006/main" count="210" uniqueCount="93">
  <si>
    <t>PROYECTOS EJECUTADOS 2011</t>
  </si>
  <si>
    <t>CODIGO SNIP. 105428</t>
  </si>
  <si>
    <t>PROYECTO: INSTALACIONES ELÉCTRICAS PARA LA AMPLIACIÓN Y MEJORAMIENTO DEL SISTEMA DE RED PRIMARIA, RED</t>
  </si>
  <si>
    <t>SECUNDARIA Y ALUMBRADO DEL CAMPUS DE LA UNIVERSIDAD NACIONAL DE PIURA</t>
  </si>
  <si>
    <t>METAS</t>
  </si>
  <si>
    <t>Unid. de med.</t>
  </si>
  <si>
    <t xml:space="preserve">Años </t>
  </si>
  <si>
    <t>Años (Soles)</t>
  </si>
  <si>
    <t>TOTAL</t>
  </si>
  <si>
    <t>Ejecutado 2010</t>
  </si>
  <si>
    <t>Ejecutado 2011</t>
  </si>
  <si>
    <t>COSTO TOTAL</t>
  </si>
  <si>
    <t>Situación</t>
  </si>
  <si>
    <t>Elaborar Expediente Técnico</t>
  </si>
  <si>
    <t>Exp. Técnico</t>
  </si>
  <si>
    <t>Proyecto concluido</t>
  </si>
  <si>
    <t>Red Primaria</t>
  </si>
  <si>
    <t>Global</t>
  </si>
  <si>
    <t>Red Secundaria</t>
  </si>
  <si>
    <t>Sistema de alumbrado</t>
  </si>
  <si>
    <t>Supervisión</t>
  </si>
  <si>
    <t>Imprevistos</t>
  </si>
  <si>
    <t>CODIGO SNIP. 104908</t>
  </si>
  <si>
    <t>PROYECTO: CONSTRUCCIÓN Y EQUIPAMIENTO DEL POLICLÍNICO UNIVERSITARIO DE LA UNIVERSIDAD NACIONAL DE PIURA</t>
  </si>
  <si>
    <t>Ejecutado 2009</t>
  </si>
  <si>
    <t>Elaboración de Expediente Técnico</t>
  </si>
  <si>
    <t>Obras Civiles</t>
  </si>
  <si>
    <t>m²</t>
  </si>
  <si>
    <t>Inspección</t>
  </si>
  <si>
    <t>Equipamiento</t>
  </si>
  <si>
    <t>Equipo</t>
  </si>
  <si>
    <t>Capacitación</t>
  </si>
  <si>
    <t>Falta liquidación y cierre del proyecto</t>
  </si>
  <si>
    <t>CODIGO SNIP. 43271</t>
  </si>
  <si>
    <t>PROYECTO: 2 040500 CONSTRUCCIÓN DEL CENTRO CULTURAL DE LA UNIVERSIDAD NACIONAL DE PIURA</t>
  </si>
  <si>
    <t>Ejecutado 2007</t>
  </si>
  <si>
    <t>Ejecutado 2008</t>
  </si>
  <si>
    <t>Estudios (Expediente Técnico)</t>
  </si>
  <si>
    <t>Liquidación de obra</t>
  </si>
  <si>
    <t>Liquidación</t>
  </si>
  <si>
    <t>Obra I y II Etapa</t>
  </si>
  <si>
    <t xml:space="preserve">   640         580</t>
  </si>
  <si>
    <t>CODIGO SNIP. 130221</t>
  </si>
  <si>
    <t>PROYECTO: MEJORAMIENTO CON EQUIPAMIENTO DEL LABORATORIO DE MICROBIOLOGÍA Y BROMATOLOGÍA DE</t>
  </si>
  <si>
    <t>LA FACULTAD DE INGENIERÍA PESQUERA DE LA UNIV. NACIONAL DE PIURA</t>
  </si>
  <si>
    <t>Cantidad</t>
  </si>
  <si>
    <t>Costo Unitario</t>
  </si>
  <si>
    <t>Expediente técnico</t>
  </si>
  <si>
    <t>Estudio</t>
  </si>
  <si>
    <t>Costo Directo:</t>
  </si>
  <si>
    <t xml:space="preserve">    Resultado 1: aire acondicionado y refrigeración</t>
  </si>
  <si>
    <t xml:space="preserve">    Resultado 2: mobiliario</t>
  </si>
  <si>
    <t xml:space="preserve">    Resultado 3: otros gastos: mandiles, guantes, guardapolvos, etc</t>
  </si>
  <si>
    <t xml:space="preserve">    Resultado 4</t>
  </si>
  <si>
    <t xml:space="preserve">    Resultado 5</t>
  </si>
  <si>
    <t>Gastos generales</t>
  </si>
  <si>
    <t>PROYECTO: CONSTRUCCIÓN DEL ENMALLADO DEL INGRESO PRINCIPAL DE LA UNIVERSIDAD NACIONAL DE PIURA</t>
  </si>
  <si>
    <t>CAMINO AL CASERÍO MIRAFLORES</t>
  </si>
  <si>
    <t>Costo expediente tècnico</t>
  </si>
  <si>
    <t>Costo Directo</t>
  </si>
  <si>
    <t xml:space="preserve">       Resultado 1</t>
  </si>
  <si>
    <t>PROYECTO: INSTALACIÓN DE PÉRGOLAS EN EL CAMPUS DE LA UNIVERSIDAD NACIONAL DE PIURA DISTRITO DE CASTILLA-PROV. DE PIURA</t>
  </si>
  <si>
    <t>Utilidades</t>
  </si>
  <si>
    <t xml:space="preserve">       Resultado 2</t>
  </si>
  <si>
    <t>equipo</t>
  </si>
  <si>
    <t xml:space="preserve">       Resultado 3</t>
  </si>
  <si>
    <t>PROYECTO: MEJORAMIENTO DE LAS PLAYAS DE ESTACIONAMIENTO EXISTENTES EN EL CAMPUS DE LA</t>
  </si>
  <si>
    <t>UNIVERSIDAD NACIONAL DE PIURA DISTRITO DE CASTILLA-PROV. DE PIURA</t>
  </si>
  <si>
    <t>1                2</t>
  </si>
  <si>
    <t xml:space="preserve">       1                 1</t>
  </si>
  <si>
    <t xml:space="preserve">     1                  1</t>
  </si>
  <si>
    <t>M²</t>
  </si>
  <si>
    <t>Nuevos S/.</t>
  </si>
  <si>
    <t>CODIGO SNIP. 70323</t>
  </si>
  <si>
    <t>OBRA: INSTALACIÓN DEL SISTEMA DE UTILIZACIÓN DE MEDIA Y BAJA TENSIÓN EN LA ESCUELA TECNOLÓGICA</t>
  </si>
  <si>
    <t>SUPERIOR, INSTITUTO DE ENSEÑANZA PREUNIVERSITARIA Y COLEGIO DE APLICACIÓN DE LA UNP</t>
  </si>
  <si>
    <t>Meses</t>
  </si>
  <si>
    <t>Expediente Técnico</t>
  </si>
  <si>
    <t>Costo Directo: Componente 1</t>
  </si>
  <si>
    <t>Obra</t>
  </si>
  <si>
    <t>Gastos Generales</t>
  </si>
  <si>
    <t>CODIGO SNIP. 172738</t>
  </si>
  <si>
    <t>CODIGO SNIP. 185377</t>
  </si>
  <si>
    <t>CODIGO SNIP. 185344</t>
  </si>
  <si>
    <t>Proyecto en ejecución - 2012</t>
  </si>
  <si>
    <t>Ejecutado 2011 (*)</t>
  </si>
  <si>
    <t>(*): El importe del resultado 4 estuvo en condición de devengado.</t>
  </si>
  <si>
    <t>Ejecutado 2011 (/)</t>
  </si>
  <si>
    <t>Recepcionado. Falta pagar liquidación de obra  e inspección</t>
  </si>
  <si>
    <t>(/): Al 31/12/2011 la obra tuvo un importe devengado de  S/. 14,912.24</t>
  </si>
  <si>
    <t>Cuadro Nº 10</t>
  </si>
  <si>
    <t>(En Nuevos Soles)</t>
  </si>
  <si>
    <t>Cuadro N° 10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</si>
</sst>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.##000_);_(* \(#.##0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rbel"/>
      <family val="2"/>
    </font>
    <font>
      <b/>
      <sz val="10"/>
      <color theme="1"/>
      <name val="Corbel"/>
      <family val="2"/>
    </font>
    <font>
      <b/>
      <sz val="9"/>
      <name val="Corbel"/>
      <family val="2"/>
    </font>
    <font>
      <sz val="9"/>
      <name val="Corbel"/>
      <family val="2"/>
    </font>
    <font>
      <b/>
      <sz val="11"/>
      <color theme="1"/>
      <name val="Corbel"/>
      <family val="2"/>
    </font>
    <font>
      <sz val="10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4" fontId="2" fillId="0" borderId="3" xfId="0" applyNumberFormat="1" applyFont="1" applyBorder="1"/>
    <xf numFmtId="0" fontId="4" fillId="0" borderId="0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4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4" fontId="5" fillId="0" borderId="5" xfId="0" applyNumberFormat="1" applyFont="1" applyBorder="1" applyAlignment="1">
      <alignment wrapText="1"/>
    </xf>
    <xf numFmtId="0" fontId="5" fillId="0" borderId="6" xfId="0" applyFont="1" applyBorder="1" applyAlignment="1">
      <alignment horizontal="left" wrapText="1"/>
    </xf>
    <xf numFmtId="3" fontId="5" fillId="0" borderId="3" xfId="0" applyNumberFormat="1" applyFont="1" applyFill="1" applyBorder="1" applyAlignment="1">
      <alignment horizontal="center" wrapText="1"/>
    </xf>
    <xf numFmtId="4" fontId="5" fillId="0" borderId="3" xfId="0" applyNumberFormat="1" applyFont="1" applyBorder="1" applyAlignment="1">
      <alignment vertical="center" wrapText="1"/>
    </xf>
    <xf numFmtId="164" fontId="5" fillId="0" borderId="3" xfId="1" applyNumberFormat="1" applyFont="1" applyBorder="1" applyAlignment="1">
      <alignment horizontal="center" wrapText="1"/>
    </xf>
    <xf numFmtId="164" fontId="5" fillId="0" borderId="8" xfId="1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wrapText="1"/>
    </xf>
    <xf numFmtId="4" fontId="5" fillId="0" borderId="3" xfId="0" applyNumberFormat="1" applyFont="1" applyBorder="1" applyAlignment="1">
      <alignment horizontal="left" wrapText="1"/>
    </xf>
    <xf numFmtId="4" fontId="5" fillId="0" borderId="2" xfId="0" applyNumberFormat="1" applyFont="1" applyBorder="1" applyAlignment="1">
      <alignment horizontal="right" wrapText="1"/>
    </xf>
    <xf numFmtId="4" fontId="5" fillId="0" borderId="5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4" fontId="5" fillId="0" borderId="9" xfId="0" applyNumberFormat="1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164" fontId="5" fillId="0" borderId="0" xfId="0" applyNumberFormat="1" applyFont="1" applyAlignment="1">
      <alignment wrapText="1"/>
    </xf>
    <xf numFmtId="164" fontId="5" fillId="0" borderId="3" xfId="1" applyNumberFormat="1" applyFont="1" applyBorder="1" applyAlignment="1">
      <alignment horizontal="right" wrapText="1"/>
    </xf>
    <xf numFmtId="4" fontId="5" fillId="0" borderId="3" xfId="1" applyNumberFormat="1" applyFont="1" applyBorder="1" applyAlignment="1">
      <alignment horizontal="right" wrapText="1"/>
    </xf>
    <xf numFmtId="164" fontId="5" fillId="0" borderId="3" xfId="1" applyNumberFormat="1" applyFont="1" applyBorder="1" applyAlignment="1">
      <alignment wrapText="1"/>
    </xf>
    <xf numFmtId="4" fontId="5" fillId="0" borderId="3" xfId="1" applyNumberFormat="1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4" fontId="5" fillId="0" borderId="0" xfId="0" applyNumberFormat="1" applyFont="1" applyBorder="1" applyAlignment="1">
      <alignment wrapText="1"/>
    </xf>
    <xf numFmtId="4" fontId="5" fillId="0" borderId="7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center" wrapText="1"/>
    </xf>
    <xf numFmtId="3" fontId="5" fillId="0" borderId="4" xfId="0" applyNumberFormat="1" applyFont="1" applyBorder="1" applyAlignment="1">
      <alignment horizontal="center" wrapText="1"/>
    </xf>
    <xf numFmtId="3" fontId="5" fillId="0" borderId="10" xfId="0" applyNumberFormat="1" applyFont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right" wrapText="1"/>
    </xf>
    <xf numFmtId="4" fontId="5" fillId="0" borderId="4" xfId="0" applyNumberFormat="1" applyFont="1" applyBorder="1" applyAlignment="1">
      <alignment horizontal="center" wrapText="1"/>
    </xf>
    <xf numFmtId="0" fontId="5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29</xdr:row>
      <xdr:rowOff>9525</xdr:rowOff>
    </xdr:from>
    <xdr:to>
      <xdr:col>2</xdr:col>
      <xdr:colOff>352425</xdr:colOff>
      <xdr:row>35</xdr:row>
      <xdr:rowOff>9525</xdr:rowOff>
    </xdr:to>
    <xdr:sp macro="" textlink="">
      <xdr:nvSpPr>
        <xdr:cNvPr id="2" name="Line 43"/>
        <xdr:cNvSpPr>
          <a:spLocks noChangeShapeType="1"/>
        </xdr:cNvSpPr>
      </xdr:nvSpPr>
      <xdr:spPr bwMode="auto">
        <a:xfrm>
          <a:off x="2571750" y="46291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opLeftCell="A7" workbookViewId="0">
      <selection activeCell="K37" sqref="K37"/>
    </sheetView>
  </sheetViews>
  <sheetFormatPr baseColWidth="10" defaultRowHeight="12"/>
  <cols>
    <col min="1" max="1" width="27" style="1" customWidth="1"/>
    <col min="2" max="2" width="10" style="1" customWidth="1"/>
    <col min="3" max="4" width="11.42578125" style="1"/>
    <col min="5" max="5" width="15.140625" style="1" customWidth="1"/>
    <col min="6" max="6" width="13.28515625" style="1" customWidth="1"/>
    <col min="7" max="16384" width="11.42578125" style="1"/>
  </cols>
  <sheetData>
    <row r="1" spans="1:11" ht="15">
      <c r="A1" s="76" t="s">
        <v>90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5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>
      <c r="A3" s="50" t="s">
        <v>91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" customHeight="1">
      <c r="A4" s="3" t="s">
        <v>1</v>
      </c>
      <c r="B4" s="4"/>
      <c r="C4" s="4"/>
      <c r="D4" s="4"/>
      <c r="E4" s="4"/>
      <c r="F4" s="4"/>
      <c r="G4" s="4"/>
      <c r="H4" s="4"/>
      <c r="I4" s="4"/>
    </row>
    <row r="5" spans="1:11">
      <c r="A5" s="68" t="s">
        <v>2</v>
      </c>
      <c r="B5" s="68"/>
      <c r="C5" s="68"/>
      <c r="D5" s="68"/>
      <c r="E5" s="68"/>
      <c r="F5" s="68"/>
      <c r="G5" s="4"/>
      <c r="H5" s="4"/>
      <c r="I5" s="4"/>
    </row>
    <row r="6" spans="1:11">
      <c r="A6" s="51" t="s">
        <v>3</v>
      </c>
      <c r="B6" s="51"/>
      <c r="C6" s="51"/>
      <c r="D6" s="51"/>
      <c r="E6" s="4"/>
      <c r="F6" s="4"/>
      <c r="G6" s="4"/>
      <c r="H6" s="4"/>
      <c r="I6" s="4"/>
    </row>
    <row r="7" spans="1:11" ht="12" customHeight="1">
      <c r="A7" s="5" t="s">
        <v>4</v>
      </c>
      <c r="B7" s="6" t="s">
        <v>5</v>
      </c>
      <c r="C7" s="7" t="s">
        <v>6</v>
      </c>
      <c r="D7" s="8" t="s">
        <v>7</v>
      </c>
      <c r="E7" s="9" t="s">
        <v>8</v>
      </c>
      <c r="F7" s="5" t="s">
        <v>9</v>
      </c>
      <c r="G7" s="5" t="s">
        <v>10</v>
      </c>
      <c r="H7" s="5" t="s">
        <v>11</v>
      </c>
      <c r="I7" s="10" t="s">
        <v>12</v>
      </c>
    </row>
    <row r="8" spans="1:11">
      <c r="A8" s="11" t="s">
        <v>13</v>
      </c>
      <c r="B8" s="12" t="s">
        <v>14</v>
      </c>
      <c r="C8" s="13">
        <v>1</v>
      </c>
      <c r="D8" s="14">
        <v>24000</v>
      </c>
      <c r="E8" s="14">
        <f t="shared" ref="E8:E13" si="0">+D8</f>
        <v>24000</v>
      </c>
      <c r="F8" s="15">
        <v>24959.99</v>
      </c>
      <c r="G8" s="15"/>
      <c r="H8" s="15">
        <f>SUM(F8:G8)</f>
        <v>24959.99</v>
      </c>
      <c r="I8" s="69" t="s">
        <v>15</v>
      </c>
    </row>
    <row r="9" spans="1:11">
      <c r="A9" s="11" t="s">
        <v>16</v>
      </c>
      <c r="B9" s="12" t="s">
        <v>17</v>
      </c>
      <c r="C9" s="16">
        <v>100</v>
      </c>
      <c r="D9" s="14">
        <v>728235</v>
      </c>
      <c r="E9" s="14">
        <f t="shared" si="0"/>
        <v>728235</v>
      </c>
      <c r="F9" s="70">
        <v>1691496.51</v>
      </c>
      <c r="G9" s="70">
        <v>55056.77</v>
      </c>
      <c r="H9" s="70">
        <f>SUM(F9:G9)</f>
        <v>1746553.28</v>
      </c>
      <c r="I9" s="69"/>
    </row>
    <row r="10" spans="1:11" ht="12" customHeight="1">
      <c r="A10" s="11" t="s">
        <v>18</v>
      </c>
      <c r="B10" s="12" t="s">
        <v>17</v>
      </c>
      <c r="C10" s="16">
        <v>100</v>
      </c>
      <c r="D10" s="14">
        <v>350962</v>
      </c>
      <c r="E10" s="14">
        <f t="shared" si="0"/>
        <v>350962</v>
      </c>
      <c r="F10" s="71"/>
      <c r="G10" s="71"/>
      <c r="H10" s="71">
        <f>SUM(F10:G10)</f>
        <v>0</v>
      </c>
      <c r="I10" s="69"/>
    </row>
    <row r="11" spans="1:11" ht="14.25" customHeight="1">
      <c r="A11" s="11" t="s">
        <v>19</v>
      </c>
      <c r="B11" s="12" t="s">
        <v>17</v>
      </c>
      <c r="C11" s="16">
        <v>100</v>
      </c>
      <c r="D11" s="14">
        <v>535253</v>
      </c>
      <c r="E11" s="14">
        <f t="shared" si="0"/>
        <v>535253</v>
      </c>
      <c r="F11" s="72"/>
      <c r="G11" s="72"/>
      <c r="H11" s="72">
        <f>SUM(F11:G11)</f>
        <v>0</v>
      </c>
      <c r="I11" s="69"/>
    </row>
    <row r="12" spans="1:11">
      <c r="A12" s="11" t="s">
        <v>20</v>
      </c>
      <c r="B12" s="12" t="s">
        <v>17</v>
      </c>
      <c r="C12" s="16">
        <v>100</v>
      </c>
      <c r="D12" s="14">
        <v>67834</v>
      </c>
      <c r="E12" s="14">
        <f t="shared" si="0"/>
        <v>67834</v>
      </c>
      <c r="F12" s="17">
        <v>48840.480000000003</v>
      </c>
      <c r="G12" s="17">
        <v>12210.12</v>
      </c>
      <c r="H12" s="15">
        <f>SUM(F12:G12)</f>
        <v>61050.600000000006</v>
      </c>
      <c r="I12" s="69"/>
    </row>
    <row r="13" spans="1:11">
      <c r="A13" s="11" t="s">
        <v>21</v>
      </c>
      <c r="B13" s="18" t="s">
        <v>72</v>
      </c>
      <c r="C13" s="16">
        <v>33917</v>
      </c>
      <c r="D13" s="14">
        <v>33917</v>
      </c>
      <c r="E13" s="14">
        <f t="shared" si="0"/>
        <v>33917</v>
      </c>
      <c r="F13" s="15"/>
      <c r="G13" s="15"/>
      <c r="H13" s="15"/>
      <c r="I13" s="69"/>
    </row>
    <row r="14" spans="1:11">
      <c r="A14" s="56" t="s">
        <v>8</v>
      </c>
      <c r="B14" s="57"/>
      <c r="C14" s="19"/>
      <c r="D14" s="14">
        <f>SUM(D8:D13)</f>
        <v>1740201</v>
      </c>
      <c r="E14" s="14">
        <f>SUM(E8:E13)</f>
        <v>1740201</v>
      </c>
      <c r="F14" s="14">
        <f>SUM(F8:F13)</f>
        <v>1765296.98</v>
      </c>
      <c r="G14" s="14">
        <f>SUM(G8:G13)</f>
        <v>67266.89</v>
      </c>
      <c r="H14" s="14">
        <f>SUM(H8:H13)</f>
        <v>1832563.87</v>
      </c>
      <c r="I14" s="69"/>
    </row>
    <row r="16" spans="1:11">
      <c r="A16" s="3" t="s">
        <v>22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22" ht="12" customHeight="1">
      <c r="A17" s="51" t="s">
        <v>23</v>
      </c>
      <c r="B17" s="51"/>
      <c r="C17" s="51"/>
      <c r="D17" s="51"/>
      <c r="E17" s="51"/>
      <c r="F17" s="51"/>
      <c r="G17" s="51"/>
      <c r="H17" s="51"/>
      <c r="I17" s="4"/>
      <c r="J17" s="4"/>
      <c r="K17" s="4"/>
    </row>
    <row r="18" spans="1:22">
      <c r="A18" s="53" t="s">
        <v>4</v>
      </c>
      <c r="B18" s="60" t="s">
        <v>5</v>
      </c>
      <c r="C18" s="64" t="s">
        <v>6</v>
      </c>
      <c r="D18" s="8" t="s">
        <v>7</v>
      </c>
      <c r="E18" s="66" t="s">
        <v>8</v>
      </c>
      <c r="F18" s="53" t="s">
        <v>24</v>
      </c>
      <c r="G18" s="58" t="s">
        <v>9</v>
      </c>
      <c r="H18" s="58" t="s">
        <v>10</v>
      </c>
      <c r="I18" s="58" t="s">
        <v>11</v>
      </c>
      <c r="J18" s="58" t="s">
        <v>12</v>
      </c>
      <c r="K18" s="4"/>
    </row>
    <row r="19" spans="1:22">
      <c r="A19" s="55"/>
      <c r="B19" s="61"/>
      <c r="C19" s="65"/>
      <c r="D19" s="16">
        <v>1</v>
      </c>
      <c r="E19" s="67"/>
      <c r="F19" s="55"/>
      <c r="G19" s="59"/>
      <c r="H19" s="59"/>
      <c r="I19" s="59"/>
      <c r="J19" s="59"/>
      <c r="K19" s="4"/>
    </row>
    <row r="20" spans="1:22" ht="13.5" customHeight="1">
      <c r="A20" s="11" t="s">
        <v>25</v>
      </c>
      <c r="B20" s="12" t="s">
        <v>14</v>
      </c>
      <c r="C20" s="16">
        <v>1</v>
      </c>
      <c r="D20" s="14">
        <v>78877</v>
      </c>
      <c r="E20" s="14">
        <f>+D20</f>
        <v>78877</v>
      </c>
      <c r="F20" s="14">
        <v>83663.5</v>
      </c>
      <c r="G20" s="14"/>
      <c r="H20" s="20"/>
      <c r="I20" s="20">
        <f>+F20+G20+H20</f>
        <v>83663.5</v>
      </c>
      <c r="J20" s="53" t="s">
        <v>32</v>
      </c>
      <c r="K20" s="4"/>
    </row>
    <row r="21" spans="1:22">
      <c r="A21" s="11" t="s">
        <v>26</v>
      </c>
      <c r="B21" s="12" t="s">
        <v>27</v>
      </c>
      <c r="C21" s="16">
        <v>1</v>
      </c>
      <c r="D21" s="14">
        <v>3330669</v>
      </c>
      <c r="E21" s="14">
        <f>+D21</f>
        <v>3330669</v>
      </c>
      <c r="F21" s="14">
        <v>1526807.76</v>
      </c>
      <c r="G21" s="14">
        <v>2127372.7599999998</v>
      </c>
      <c r="H21" s="20"/>
      <c r="I21" s="20">
        <f t="shared" ref="I21:I24" si="1">+F21+G21+H21</f>
        <v>3654180.5199999996</v>
      </c>
      <c r="J21" s="54"/>
      <c r="K21" s="4"/>
    </row>
    <row r="22" spans="1:22">
      <c r="A22" s="11" t="s">
        <v>28</v>
      </c>
      <c r="B22" s="12" t="s">
        <v>28</v>
      </c>
      <c r="C22" s="16">
        <v>1</v>
      </c>
      <c r="D22" s="14">
        <v>99443</v>
      </c>
      <c r="E22" s="14">
        <f>+D22</f>
        <v>99443</v>
      </c>
      <c r="F22" s="14">
        <v>58231.17</v>
      </c>
      <c r="G22" s="14">
        <v>35947.47</v>
      </c>
      <c r="H22" s="20">
        <v>10650</v>
      </c>
      <c r="I22" s="20">
        <f t="shared" si="1"/>
        <v>104828.64</v>
      </c>
      <c r="J22" s="54"/>
      <c r="K22" s="4"/>
    </row>
    <row r="23" spans="1:22">
      <c r="A23" s="11" t="s">
        <v>29</v>
      </c>
      <c r="B23" s="12" t="s">
        <v>30</v>
      </c>
      <c r="C23" s="16">
        <v>1</v>
      </c>
      <c r="D23" s="14">
        <v>2334465</v>
      </c>
      <c r="E23" s="14">
        <f>+D23</f>
        <v>2334465</v>
      </c>
      <c r="F23" s="14">
        <v>504000</v>
      </c>
      <c r="G23" s="14">
        <v>2045170.71</v>
      </c>
      <c r="H23" s="20"/>
      <c r="I23" s="20">
        <f t="shared" si="1"/>
        <v>2549170.71</v>
      </c>
      <c r="J23" s="54"/>
      <c r="K23" s="4"/>
    </row>
    <row r="24" spans="1:22">
      <c r="A24" s="11" t="s">
        <v>31</v>
      </c>
      <c r="B24" s="12" t="s">
        <v>31</v>
      </c>
      <c r="C24" s="16">
        <v>1</v>
      </c>
      <c r="D24" s="14">
        <v>11900</v>
      </c>
      <c r="E24" s="14">
        <f>+D24</f>
        <v>11900</v>
      </c>
      <c r="F24" s="14"/>
      <c r="G24" s="14"/>
      <c r="H24" s="20"/>
      <c r="I24" s="20">
        <f t="shared" si="1"/>
        <v>0</v>
      </c>
      <c r="J24" s="54"/>
      <c r="K24" s="4"/>
    </row>
    <row r="25" spans="1:22">
      <c r="A25" s="56" t="s">
        <v>8</v>
      </c>
      <c r="B25" s="57"/>
      <c r="C25" s="19"/>
      <c r="D25" s="14">
        <f>SUM(D20:D24)</f>
        <v>5855354</v>
      </c>
      <c r="E25" s="14">
        <f>SUM(E20:E24)</f>
        <v>5855354</v>
      </c>
      <c r="F25" s="14">
        <f>SUM(F20:F24)</f>
        <v>2172702.4299999997</v>
      </c>
      <c r="G25" s="14">
        <f>SUM(G20:G24)</f>
        <v>4208490.9399999995</v>
      </c>
      <c r="H25" s="20"/>
      <c r="I25" s="20">
        <f>SUM(I20:I24)</f>
        <v>6391843.3699999992</v>
      </c>
      <c r="J25" s="55"/>
      <c r="K25" s="4"/>
    </row>
    <row r="27" spans="1:22">
      <c r="A27" s="3" t="s">
        <v>33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2" customHeight="1">
      <c r="A28" s="51" t="s">
        <v>34</v>
      </c>
      <c r="B28" s="51"/>
      <c r="C28" s="51"/>
      <c r="D28" s="51"/>
      <c r="E28" s="51"/>
      <c r="F28" s="51"/>
      <c r="G28" s="5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>
      <c r="A29" s="53" t="s">
        <v>4</v>
      </c>
      <c r="B29" s="60" t="s">
        <v>5</v>
      </c>
      <c r="C29" s="21" t="s">
        <v>6</v>
      </c>
      <c r="D29" s="8" t="s">
        <v>7</v>
      </c>
      <c r="E29" s="8" t="s">
        <v>7</v>
      </c>
      <c r="F29" s="22" t="s">
        <v>8</v>
      </c>
      <c r="G29" s="62" t="s">
        <v>35</v>
      </c>
      <c r="H29" s="62" t="s">
        <v>36</v>
      </c>
      <c r="I29" s="62" t="s">
        <v>10</v>
      </c>
      <c r="J29" s="62" t="s">
        <v>8</v>
      </c>
      <c r="K29" s="52" t="s">
        <v>12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>
      <c r="A30" s="55"/>
      <c r="B30" s="61"/>
      <c r="C30" s="16" t="s">
        <v>68</v>
      </c>
      <c r="D30" s="16">
        <v>1</v>
      </c>
      <c r="E30" s="16">
        <v>2</v>
      </c>
      <c r="F30" s="23"/>
      <c r="G30" s="63"/>
      <c r="H30" s="63"/>
      <c r="I30" s="63"/>
      <c r="J30" s="63"/>
      <c r="K30" s="52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>
      <c r="A31" s="11" t="s">
        <v>37</v>
      </c>
      <c r="B31" s="12" t="s">
        <v>14</v>
      </c>
      <c r="C31" s="24" t="s">
        <v>69</v>
      </c>
      <c r="D31" s="14">
        <v>12000</v>
      </c>
      <c r="E31" s="14">
        <v>12000</v>
      </c>
      <c r="F31" s="14">
        <f t="shared" ref="F31:F36" si="2">SUM(D31:E31)</f>
        <v>24000</v>
      </c>
      <c r="G31" s="25"/>
      <c r="H31" s="25">
        <v>32545</v>
      </c>
      <c r="I31" s="25"/>
      <c r="J31" s="25">
        <f>SUM(G31:I31)</f>
        <v>32545</v>
      </c>
      <c r="K31" s="53" t="s">
        <v>15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>
      <c r="A32" s="11" t="s">
        <v>38</v>
      </c>
      <c r="B32" s="12" t="s">
        <v>39</v>
      </c>
      <c r="C32" s="24" t="s">
        <v>70</v>
      </c>
      <c r="D32" s="14">
        <v>8000</v>
      </c>
      <c r="E32" s="14">
        <v>8000</v>
      </c>
      <c r="F32" s="14">
        <f t="shared" si="2"/>
        <v>16000</v>
      </c>
      <c r="G32" s="26"/>
      <c r="H32" s="26"/>
      <c r="I32" s="26"/>
      <c r="J32" s="26">
        <f>SUM(G32:I32)</f>
        <v>0</v>
      </c>
      <c r="K32" s="5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>
      <c r="A33" s="11" t="s">
        <v>40</v>
      </c>
      <c r="B33" s="12" t="s">
        <v>71</v>
      </c>
      <c r="C33" s="24" t="s">
        <v>41</v>
      </c>
      <c r="D33" s="14">
        <v>898508</v>
      </c>
      <c r="E33" s="14">
        <v>907912</v>
      </c>
      <c r="F33" s="14">
        <f t="shared" si="2"/>
        <v>1806420</v>
      </c>
      <c r="G33" s="26">
        <v>394000</v>
      </c>
      <c r="H33" s="26">
        <v>1696416.79</v>
      </c>
      <c r="I33" s="26"/>
      <c r="J33" s="26">
        <f>SUM(G33:I33)</f>
        <v>2090416.79</v>
      </c>
      <c r="K33" s="5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>
      <c r="A34" s="11" t="s">
        <v>20</v>
      </c>
      <c r="B34" s="12" t="s">
        <v>20</v>
      </c>
      <c r="C34" s="24" t="s">
        <v>70</v>
      </c>
      <c r="D34" s="14">
        <v>28392</v>
      </c>
      <c r="E34" s="14">
        <v>28237</v>
      </c>
      <c r="F34" s="14">
        <f t="shared" si="2"/>
        <v>56629</v>
      </c>
      <c r="G34" s="26"/>
      <c r="H34" s="26">
        <v>25200</v>
      </c>
      <c r="I34" s="26"/>
      <c r="J34" s="26">
        <f>SUM(G34:I34)</f>
        <v>25200</v>
      </c>
      <c r="K34" s="5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>
      <c r="A35" s="11" t="s">
        <v>29</v>
      </c>
      <c r="B35" s="12" t="s">
        <v>17</v>
      </c>
      <c r="C35" s="24" t="s">
        <v>70</v>
      </c>
      <c r="D35" s="14">
        <v>47890</v>
      </c>
      <c r="E35" s="14">
        <v>33320</v>
      </c>
      <c r="F35" s="14">
        <f t="shared" si="2"/>
        <v>81210</v>
      </c>
      <c r="G35" s="27"/>
      <c r="H35" s="27"/>
      <c r="I35" s="27">
        <v>78426</v>
      </c>
      <c r="J35" s="27">
        <f>SUM(G35:I35)</f>
        <v>78426</v>
      </c>
      <c r="K35" s="5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>
      <c r="A36" s="56" t="s">
        <v>8</v>
      </c>
      <c r="B36" s="57"/>
      <c r="C36" s="28"/>
      <c r="D36" s="14">
        <f>SUM(D31:D35)</f>
        <v>994790</v>
      </c>
      <c r="E36" s="14">
        <f>SUM(E31:E35)</f>
        <v>989469</v>
      </c>
      <c r="F36" s="14">
        <f t="shared" si="2"/>
        <v>1984259</v>
      </c>
      <c r="G36" s="14">
        <f>SUM(G31:G35)</f>
        <v>394000</v>
      </c>
      <c r="H36" s="14">
        <f>SUM(H31:H35)</f>
        <v>1754161.79</v>
      </c>
      <c r="I36" s="14">
        <f>SUM(I31:I35)</f>
        <v>78426</v>
      </c>
      <c r="J36" s="14">
        <f>SUM(J31:J35)</f>
        <v>2226587.79</v>
      </c>
      <c r="K36" s="5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2.75">
      <c r="K37" s="77">
        <v>1</v>
      </c>
    </row>
  </sheetData>
  <mergeCells count="32">
    <mergeCell ref="K29:K30"/>
    <mergeCell ref="K31:K36"/>
    <mergeCell ref="A36:B36"/>
    <mergeCell ref="J18:J19"/>
    <mergeCell ref="J20:J25"/>
    <mergeCell ref="A29:A30"/>
    <mergeCell ref="B29:B30"/>
    <mergeCell ref="G29:G30"/>
    <mergeCell ref="H29:H30"/>
    <mergeCell ref="I29:I30"/>
    <mergeCell ref="J29:J30"/>
    <mergeCell ref="G18:G19"/>
    <mergeCell ref="H18:H19"/>
    <mergeCell ref="A25:B25"/>
    <mergeCell ref="I18:I19"/>
    <mergeCell ref="A18:A19"/>
    <mergeCell ref="A2:K2"/>
    <mergeCell ref="A1:K1"/>
    <mergeCell ref="A3:K3"/>
    <mergeCell ref="A17:H17"/>
    <mergeCell ref="A28:G28"/>
    <mergeCell ref="B18:B19"/>
    <mergeCell ref="C18:C19"/>
    <mergeCell ref="E18:E19"/>
    <mergeCell ref="F18:F19"/>
    <mergeCell ref="A5:F5"/>
    <mergeCell ref="A6:D6"/>
    <mergeCell ref="I8:I14"/>
    <mergeCell ref="A14:B14"/>
    <mergeCell ref="F9:F11"/>
    <mergeCell ref="G9:G11"/>
    <mergeCell ref="H9:H11"/>
  </mergeCells>
  <pageMargins left="0.70866141732283472" right="0.70866141732283472" top="1.1417322834645669" bottom="0.74803149606299213" header="0.31496062992125984" footer="0.31496062992125984"/>
  <pageSetup paperSize="9" scale="90" orientation="landscape" r:id="rId1"/>
  <ignoredErrors>
    <ignoredError sqref="D25 D36:E36" formulaRange="1"/>
    <ignoredError sqref="F36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topLeftCell="A10" workbookViewId="0">
      <selection sqref="A1:H41"/>
    </sheetView>
  </sheetViews>
  <sheetFormatPr baseColWidth="10" defaultRowHeight="12"/>
  <cols>
    <col min="1" max="1" width="27" style="1" customWidth="1"/>
    <col min="2" max="2" width="10" style="1" customWidth="1"/>
    <col min="3" max="4" width="11.42578125" style="1"/>
    <col min="5" max="5" width="15.140625" style="1" customWidth="1"/>
    <col min="6" max="6" width="13.28515625" style="1" customWidth="1"/>
    <col min="7" max="16384" width="11.42578125" style="1"/>
  </cols>
  <sheetData>
    <row r="1" spans="1:8" ht="15">
      <c r="A1" s="76" t="s">
        <v>92</v>
      </c>
      <c r="B1" s="76"/>
      <c r="C1" s="76"/>
      <c r="D1" s="76"/>
      <c r="E1" s="76"/>
      <c r="F1" s="76"/>
      <c r="G1" s="76"/>
      <c r="H1" s="76"/>
    </row>
    <row r="2" spans="1:8" ht="15" customHeight="1">
      <c r="A2" s="49" t="s">
        <v>0</v>
      </c>
      <c r="B2" s="49"/>
      <c r="C2" s="49"/>
      <c r="D2" s="49"/>
      <c r="E2" s="49"/>
      <c r="F2" s="49"/>
      <c r="G2" s="49"/>
      <c r="H2" s="49"/>
    </row>
    <row r="4" spans="1:8">
      <c r="A4" s="3" t="s">
        <v>42</v>
      </c>
      <c r="B4" s="3"/>
      <c r="C4" s="3"/>
      <c r="D4" s="3"/>
      <c r="E4" s="4"/>
      <c r="F4" s="4"/>
      <c r="G4" s="4"/>
    </row>
    <row r="5" spans="1:8" ht="12" customHeight="1">
      <c r="A5" s="68" t="s">
        <v>43</v>
      </c>
      <c r="B5" s="68"/>
      <c r="C5" s="68"/>
      <c r="D5" s="68"/>
      <c r="E5" s="68"/>
      <c r="F5" s="68"/>
      <c r="G5" s="68"/>
    </row>
    <row r="6" spans="1:8" ht="12" customHeight="1">
      <c r="A6" s="51" t="s">
        <v>44</v>
      </c>
      <c r="B6" s="51"/>
      <c r="C6" s="51"/>
      <c r="D6" s="51"/>
      <c r="E6" s="51"/>
      <c r="F6" s="4"/>
      <c r="G6" s="4"/>
    </row>
    <row r="7" spans="1:8" ht="12" customHeight="1">
      <c r="A7" s="53" t="s">
        <v>4</v>
      </c>
      <c r="B7" s="60" t="s">
        <v>5</v>
      </c>
      <c r="C7" s="64" t="s">
        <v>45</v>
      </c>
      <c r="D7" s="64" t="s">
        <v>46</v>
      </c>
      <c r="E7" s="66" t="s">
        <v>8</v>
      </c>
      <c r="F7" s="53" t="s">
        <v>85</v>
      </c>
      <c r="G7" s="62" t="s">
        <v>12</v>
      </c>
    </row>
    <row r="8" spans="1:8">
      <c r="A8" s="55"/>
      <c r="B8" s="61"/>
      <c r="C8" s="65"/>
      <c r="D8" s="65"/>
      <c r="E8" s="67"/>
      <c r="F8" s="55"/>
      <c r="G8" s="63"/>
    </row>
    <row r="9" spans="1:8" ht="12" customHeight="1">
      <c r="A9" s="11" t="s">
        <v>47</v>
      </c>
      <c r="B9" s="11" t="s">
        <v>48</v>
      </c>
      <c r="C9" s="16">
        <v>1</v>
      </c>
      <c r="D9" s="15">
        <v>6147</v>
      </c>
      <c r="E9" s="14">
        <f>+C9*D9</f>
        <v>6147</v>
      </c>
      <c r="F9" s="14">
        <v>0</v>
      </c>
      <c r="G9" s="53" t="s">
        <v>84</v>
      </c>
    </row>
    <row r="10" spans="1:8">
      <c r="A10" s="11" t="s">
        <v>49</v>
      </c>
      <c r="B10" s="12"/>
      <c r="C10" s="16"/>
      <c r="D10" s="15"/>
      <c r="E10" s="14">
        <f>SUM(E11:E15)</f>
        <v>204874</v>
      </c>
      <c r="F10" s="14">
        <v>0</v>
      </c>
      <c r="G10" s="54"/>
    </row>
    <row r="11" spans="1:8" ht="22.5" customHeight="1">
      <c r="A11" s="11" t="s">
        <v>50</v>
      </c>
      <c r="B11" s="12" t="s">
        <v>17</v>
      </c>
      <c r="C11" s="16">
        <v>1</v>
      </c>
      <c r="D11" s="15">
        <v>53523</v>
      </c>
      <c r="E11" s="14">
        <f t="shared" ref="E11:E17" si="0">+D11*C11</f>
        <v>53523</v>
      </c>
      <c r="F11" s="14">
        <v>0</v>
      </c>
      <c r="G11" s="54"/>
    </row>
    <row r="12" spans="1:8">
      <c r="A12" s="11" t="s">
        <v>51</v>
      </c>
      <c r="B12" s="12" t="s">
        <v>17</v>
      </c>
      <c r="C12" s="16">
        <v>1</v>
      </c>
      <c r="D12" s="15">
        <v>16410</v>
      </c>
      <c r="E12" s="14">
        <f t="shared" si="0"/>
        <v>16410</v>
      </c>
      <c r="F12" s="14">
        <v>0</v>
      </c>
      <c r="G12" s="54"/>
    </row>
    <row r="13" spans="1:8" ht="24.75" customHeight="1">
      <c r="A13" s="11" t="s">
        <v>52</v>
      </c>
      <c r="B13" s="12" t="s">
        <v>17</v>
      </c>
      <c r="C13" s="16">
        <v>1</v>
      </c>
      <c r="D13" s="15">
        <v>1470</v>
      </c>
      <c r="E13" s="14">
        <f t="shared" si="0"/>
        <v>1470</v>
      </c>
      <c r="F13" s="14">
        <v>0</v>
      </c>
      <c r="G13" s="54"/>
    </row>
    <row r="14" spans="1:8">
      <c r="A14" s="11" t="s">
        <v>53</v>
      </c>
      <c r="B14" s="12" t="s">
        <v>17</v>
      </c>
      <c r="C14" s="16">
        <v>1</v>
      </c>
      <c r="D14" s="15">
        <v>66892</v>
      </c>
      <c r="E14" s="14">
        <f t="shared" si="0"/>
        <v>66892</v>
      </c>
      <c r="F14" s="14">
        <v>40662.199999999997</v>
      </c>
      <c r="G14" s="54"/>
    </row>
    <row r="15" spans="1:8">
      <c r="A15" s="11" t="s">
        <v>54</v>
      </c>
      <c r="B15" s="12" t="s">
        <v>17</v>
      </c>
      <c r="C15" s="16">
        <v>1</v>
      </c>
      <c r="D15" s="15">
        <v>66579</v>
      </c>
      <c r="E15" s="14">
        <f t="shared" si="0"/>
        <v>66579</v>
      </c>
      <c r="F15" s="14">
        <v>75000</v>
      </c>
      <c r="G15" s="54"/>
    </row>
    <row r="16" spans="1:8">
      <c r="A16" s="11" t="s">
        <v>20</v>
      </c>
      <c r="B16" s="12" t="s">
        <v>17</v>
      </c>
      <c r="C16" s="16">
        <v>1</v>
      </c>
      <c r="D16" s="15">
        <v>6146</v>
      </c>
      <c r="E16" s="14">
        <f t="shared" si="0"/>
        <v>6146</v>
      </c>
      <c r="F16" s="14">
        <v>0</v>
      </c>
      <c r="G16" s="54"/>
    </row>
    <row r="17" spans="1:8">
      <c r="A17" s="29" t="s">
        <v>55</v>
      </c>
      <c r="B17" s="12" t="s">
        <v>17</v>
      </c>
      <c r="C17" s="19">
        <v>1</v>
      </c>
      <c r="D17" s="30">
        <v>20487</v>
      </c>
      <c r="E17" s="14">
        <f t="shared" si="0"/>
        <v>20487</v>
      </c>
      <c r="F17" s="14">
        <v>0</v>
      </c>
      <c r="G17" s="54"/>
    </row>
    <row r="18" spans="1:8">
      <c r="A18" s="56" t="s">
        <v>8</v>
      </c>
      <c r="B18" s="57"/>
      <c r="C18" s="31"/>
      <c r="D18" s="15"/>
      <c r="E18" s="15">
        <f>+E9+E10+E16+E17</f>
        <v>237654</v>
      </c>
      <c r="F18" s="15">
        <f>+F9+F11+F12+F13+F14+F15+F16+F17</f>
        <v>115662.2</v>
      </c>
      <c r="G18" s="55"/>
    </row>
    <row r="19" spans="1:8">
      <c r="A19" s="1" t="s">
        <v>86</v>
      </c>
    </row>
    <row r="20" spans="1:8">
      <c r="A20" s="3" t="s">
        <v>81</v>
      </c>
      <c r="B20" s="4"/>
      <c r="C20" s="4"/>
      <c r="D20" s="4"/>
      <c r="E20" s="32"/>
      <c r="F20" s="4"/>
    </row>
    <row r="21" spans="1:8" ht="12" customHeight="1">
      <c r="A21" s="68" t="s">
        <v>56</v>
      </c>
      <c r="B21" s="68"/>
      <c r="C21" s="68"/>
      <c r="D21" s="68"/>
      <c r="E21" s="68"/>
      <c r="F21" s="68"/>
      <c r="G21" s="68"/>
      <c r="H21" s="68"/>
    </row>
    <row r="22" spans="1:8" ht="12" customHeight="1">
      <c r="A22" s="51" t="s">
        <v>57</v>
      </c>
      <c r="B22" s="51"/>
      <c r="C22" s="51"/>
      <c r="D22" s="51"/>
      <c r="E22" s="51"/>
      <c r="F22" s="51"/>
    </row>
    <row r="23" spans="1:8" ht="12" customHeight="1">
      <c r="A23" s="53" t="s">
        <v>4</v>
      </c>
      <c r="B23" s="60" t="s">
        <v>5</v>
      </c>
      <c r="C23" s="64" t="s">
        <v>45</v>
      </c>
      <c r="D23" s="64" t="s">
        <v>46</v>
      </c>
      <c r="E23" s="66" t="s">
        <v>8</v>
      </c>
      <c r="F23" s="66" t="s">
        <v>58</v>
      </c>
      <c r="G23" s="53" t="s">
        <v>10</v>
      </c>
      <c r="H23" s="62" t="s">
        <v>12</v>
      </c>
    </row>
    <row r="24" spans="1:8">
      <c r="A24" s="55"/>
      <c r="B24" s="61"/>
      <c r="C24" s="65"/>
      <c r="D24" s="65"/>
      <c r="E24" s="67"/>
      <c r="F24" s="67"/>
      <c r="G24" s="55"/>
      <c r="H24" s="63"/>
    </row>
    <row r="25" spans="1:8" ht="12" customHeight="1">
      <c r="A25" s="11" t="s">
        <v>14</v>
      </c>
      <c r="B25" s="11" t="s">
        <v>48</v>
      </c>
      <c r="C25" s="16">
        <v>1</v>
      </c>
      <c r="D25" s="14">
        <v>10399.66</v>
      </c>
      <c r="E25" s="33">
        <f>+D25</f>
        <v>10399.66</v>
      </c>
      <c r="F25" s="34">
        <v>10000</v>
      </c>
      <c r="G25" s="14">
        <v>10000</v>
      </c>
      <c r="H25" s="53" t="s">
        <v>84</v>
      </c>
    </row>
    <row r="26" spans="1:8">
      <c r="A26" s="11" t="s">
        <v>59</v>
      </c>
      <c r="B26" s="11"/>
      <c r="C26" s="16"/>
      <c r="D26" s="14"/>
      <c r="E26" s="33">
        <f>SUM(E27:E27)</f>
        <v>819972.8</v>
      </c>
      <c r="F26" s="34">
        <f>SUM(F27:F27)</f>
        <v>826168</v>
      </c>
      <c r="G26" s="14">
        <v>0</v>
      </c>
      <c r="H26" s="54"/>
    </row>
    <row r="27" spans="1:8">
      <c r="A27" s="11" t="s">
        <v>60</v>
      </c>
      <c r="B27" s="11" t="s">
        <v>17</v>
      </c>
      <c r="C27" s="16">
        <v>1</v>
      </c>
      <c r="D27" s="14">
        <v>819972.8</v>
      </c>
      <c r="E27" s="33">
        <f>+D27</f>
        <v>819972.8</v>
      </c>
      <c r="F27" s="34">
        <v>826168</v>
      </c>
      <c r="G27" s="14">
        <v>0</v>
      </c>
      <c r="H27" s="54"/>
    </row>
    <row r="28" spans="1:8">
      <c r="A28" s="11" t="s">
        <v>20</v>
      </c>
      <c r="B28" s="11" t="s">
        <v>17</v>
      </c>
      <c r="C28" s="16">
        <v>1</v>
      </c>
      <c r="D28" s="27">
        <v>19999.34</v>
      </c>
      <c r="E28" s="33">
        <f>+D28</f>
        <v>19999.34</v>
      </c>
      <c r="F28" s="34">
        <f>+E28</f>
        <v>19999.34</v>
      </c>
      <c r="G28" s="14">
        <v>0</v>
      </c>
      <c r="H28" s="54"/>
    </row>
    <row r="29" spans="1:8">
      <c r="A29" s="56" t="s">
        <v>8</v>
      </c>
      <c r="B29" s="57"/>
      <c r="C29" s="31"/>
      <c r="D29" s="15"/>
      <c r="E29" s="35">
        <f>+E25+E26+E28</f>
        <v>850371.8</v>
      </c>
      <c r="F29" s="36">
        <f>+F25+F26+F28</f>
        <v>856167.34</v>
      </c>
      <c r="G29" s="36">
        <f>+G25+G26+G28</f>
        <v>10000</v>
      </c>
      <c r="H29" s="55"/>
    </row>
    <row r="31" spans="1:8">
      <c r="A31" s="3" t="s">
        <v>82</v>
      </c>
      <c r="B31" s="4"/>
      <c r="C31" s="4"/>
      <c r="D31" s="4"/>
      <c r="E31" s="4"/>
      <c r="F31" s="4"/>
    </row>
    <row r="32" spans="1:8" ht="12" customHeight="1">
      <c r="A32" s="51" t="s">
        <v>61</v>
      </c>
      <c r="B32" s="51"/>
      <c r="C32" s="51"/>
      <c r="D32" s="51"/>
      <c r="E32" s="51"/>
      <c r="F32" s="51"/>
      <c r="G32" s="51"/>
      <c r="H32" s="51"/>
    </row>
    <row r="33" spans="1:8" ht="24">
      <c r="A33" s="5" t="s">
        <v>4</v>
      </c>
      <c r="B33" s="6" t="s">
        <v>5</v>
      </c>
      <c r="C33" s="7" t="s">
        <v>45</v>
      </c>
      <c r="D33" s="7" t="s">
        <v>46</v>
      </c>
      <c r="E33" s="9" t="s">
        <v>8</v>
      </c>
      <c r="F33" s="9" t="s">
        <v>58</v>
      </c>
      <c r="G33" s="37" t="s">
        <v>10</v>
      </c>
      <c r="H33" s="38" t="s">
        <v>12</v>
      </c>
    </row>
    <row r="34" spans="1:8" ht="12" customHeight="1">
      <c r="A34" s="11" t="s">
        <v>14</v>
      </c>
      <c r="B34" s="11" t="s">
        <v>48</v>
      </c>
      <c r="C34" s="13">
        <v>1</v>
      </c>
      <c r="D34" s="14">
        <v>10009.870000000001</v>
      </c>
      <c r="E34" s="33">
        <f>+D34</f>
        <v>10009.870000000001</v>
      </c>
      <c r="F34" s="33">
        <v>9800</v>
      </c>
      <c r="G34" s="14">
        <v>9800</v>
      </c>
      <c r="H34" s="53" t="s">
        <v>84</v>
      </c>
    </row>
    <row r="35" spans="1:8">
      <c r="A35" s="11" t="s">
        <v>59</v>
      </c>
      <c r="B35" s="11"/>
      <c r="C35" s="16"/>
      <c r="D35" s="14"/>
      <c r="E35" s="33">
        <f>SUM(E36:E36)</f>
        <v>276788.33</v>
      </c>
      <c r="F35" s="33">
        <f>SUM(F36:F36)</f>
        <v>323357.77</v>
      </c>
      <c r="G35" s="14">
        <v>0</v>
      </c>
      <c r="H35" s="54"/>
    </row>
    <row r="36" spans="1:8">
      <c r="A36" s="11" t="s">
        <v>60</v>
      </c>
      <c r="B36" s="11" t="s">
        <v>17</v>
      </c>
      <c r="C36" s="16">
        <v>1</v>
      </c>
      <c r="D36" s="14">
        <v>276788.33</v>
      </c>
      <c r="E36" s="33">
        <f>+D36</f>
        <v>276788.33</v>
      </c>
      <c r="F36" s="33">
        <v>323357.77</v>
      </c>
      <c r="G36" s="14">
        <v>0</v>
      </c>
      <c r="H36" s="54"/>
    </row>
    <row r="37" spans="1:8">
      <c r="A37" s="11" t="s">
        <v>20</v>
      </c>
      <c r="B37" s="11" t="s">
        <v>17</v>
      </c>
      <c r="C37" s="16">
        <v>1</v>
      </c>
      <c r="D37" s="27">
        <v>17973.27</v>
      </c>
      <c r="E37" s="33">
        <f>+D37</f>
        <v>17973.27</v>
      </c>
      <c r="F37" s="33">
        <f>+E37</f>
        <v>17973.27</v>
      </c>
      <c r="G37" s="14">
        <v>0</v>
      </c>
      <c r="H37" s="54"/>
    </row>
    <row r="38" spans="1:8">
      <c r="A38" s="11" t="s">
        <v>55</v>
      </c>
      <c r="B38" s="11" t="s">
        <v>17</v>
      </c>
      <c r="C38" s="16">
        <v>1</v>
      </c>
      <c r="D38" s="27">
        <v>22244.15</v>
      </c>
      <c r="E38" s="33">
        <f>+D38</f>
        <v>22244.15</v>
      </c>
      <c r="F38" s="14">
        <v>0</v>
      </c>
      <c r="G38" s="14">
        <v>0</v>
      </c>
      <c r="H38" s="54"/>
    </row>
    <row r="39" spans="1:8">
      <c r="A39" s="29" t="s">
        <v>62</v>
      </c>
      <c r="B39" s="11" t="s">
        <v>17</v>
      </c>
      <c r="C39" s="39">
        <v>1</v>
      </c>
      <c r="D39" s="27">
        <v>22244.15</v>
      </c>
      <c r="E39" s="33">
        <f>+D39</f>
        <v>22244.15</v>
      </c>
      <c r="F39" s="14">
        <v>0</v>
      </c>
      <c r="G39" s="36">
        <f>+G35+G36+G38</f>
        <v>0</v>
      </c>
      <c r="H39" s="54"/>
    </row>
    <row r="40" spans="1:8">
      <c r="A40" s="56" t="s">
        <v>8</v>
      </c>
      <c r="B40" s="57"/>
      <c r="C40" s="31"/>
      <c r="D40" s="15"/>
      <c r="E40" s="35">
        <f>+E34+E35+E37+E38+E39</f>
        <v>349259.77000000008</v>
      </c>
      <c r="F40" s="35">
        <f>+F34+F35+F37+F38+F39</f>
        <v>351131.04000000004</v>
      </c>
      <c r="G40" s="2">
        <f>SUM(G34:G39)</f>
        <v>9800</v>
      </c>
      <c r="H40" s="55"/>
    </row>
    <row r="41" spans="1:8" ht="12.75">
      <c r="H41" s="77">
        <v>2</v>
      </c>
    </row>
  </sheetData>
  <mergeCells count="28">
    <mergeCell ref="A5:G5"/>
    <mergeCell ref="A6:E6"/>
    <mergeCell ref="G7:G8"/>
    <mergeCell ref="G9:G18"/>
    <mergeCell ref="A18:B18"/>
    <mergeCell ref="A22:F22"/>
    <mergeCell ref="A7:A8"/>
    <mergeCell ref="B7:B8"/>
    <mergeCell ref="C7:C8"/>
    <mergeCell ref="D7:D8"/>
    <mergeCell ref="E7:E8"/>
    <mergeCell ref="F7:F8"/>
    <mergeCell ref="A2:H2"/>
    <mergeCell ref="A1:H1"/>
    <mergeCell ref="H34:H40"/>
    <mergeCell ref="A40:B40"/>
    <mergeCell ref="F23:F24"/>
    <mergeCell ref="G23:G24"/>
    <mergeCell ref="H23:H24"/>
    <mergeCell ref="H25:H29"/>
    <mergeCell ref="A29:B29"/>
    <mergeCell ref="A32:H32"/>
    <mergeCell ref="A23:A24"/>
    <mergeCell ref="B23:B24"/>
    <mergeCell ref="C23:C24"/>
    <mergeCell ref="D23:D24"/>
    <mergeCell ref="E23:E24"/>
    <mergeCell ref="A21:H21"/>
  </mergeCells>
  <printOptions horizontalCentered="1"/>
  <pageMargins left="0.70866141732283472" right="0.70866141732283472" top="1.1417322834645669" bottom="0.74803149606299213" header="0.31496062992125984" footer="0.31496062992125984"/>
  <pageSetup paperSize="9" scale="80" orientation="landscape" r:id="rId1"/>
  <ignoredErrors>
    <ignoredError sqref="E35 E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sqref="A1:H28"/>
    </sheetView>
  </sheetViews>
  <sheetFormatPr baseColWidth="10" defaultRowHeight="12"/>
  <cols>
    <col min="1" max="1" width="27" style="1" customWidth="1"/>
    <col min="2" max="2" width="10" style="1" customWidth="1"/>
    <col min="3" max="4" width="11.42578125" style="1"/>
    <col min="5" max="5" width="12.140625" style="1" customWidth="1"/>
    <col min="6" max="6" width="13.28515625" style="1" customWidth="1"/>
    <col min="7" max="16384" width="11.42578125" style="1"/>
  </cols>
  <sheetData>
    <row r="1" spans="1:8" ht="15">
      <c r="A1" s="76" t="s">
        <v>92</v>
      </c>
      <c r="B1" s="76"/>
      <c r="C1" s="76"/>
      <c r="D1" s="76"/>
      <c r="E1" s="76"/>
      <c r="F1" s="76"/>
      <c r="G1" s="76"/>
      <c r="H1" s="76"/>
    </row>
    <row r="2" spans="1:8" ht="15" customHeight="1">
      <c r="A2" s="49" t="s">
        <v>0</v>
      </c>
      <c r="B2" s="49"/>
      <c r="C2" s="49"/>
      <c r="D2" s="49"/>
      <c r="E2" s="49"/>
      <c r="F2" s="49"/>
      <c r="G2" s="49"/>
      <c r="H2" s="49"/>
    </row>
    <row r="3" spans="1:8">
      <c r="A3" s="4"/>
      <c r="B3" s="4"/>
      <c r="C3" s="4"/>
      <c r="D3" s="4"/>
      <c r="E3" s="4"/>
      <c r="F3" s="4"/>
    </row>
    <row r="4" spans="1:8">
      <c r="A4" s="3" t="s">
        <v>83</v>
      </c>
      <c r="B4" s="4"/>
      <c r="C4" s="4"/>
      <c r="D4" s="4"/>
      <c r="E4" s="4"/>
      <c r="F4" s="4"/>
    </row>
    <row r="5" spans="1:8">
      <c r="A5" s="68" t="s">
        <v>66</v>
      </c>
      <c r="B5" s="68"/>
      <c r="C5" s="68"/>
      <c r="D5" s="68"/>
      <c r="E5" s="68"/>
      <c r="F5" s="68"/>
    </row>
    <row r="6" spans="1:8">
      <c r="A6" s="68" t="s">
        <v>67</v>
      </c>
      <c r="B6" s="68"/>
      <c r="C6" s="68"/>
      <c r="D6" s="68"/>
      <c r="E6" s="68"/>
      <c r="F6" s="68"/>
    </row>
    <row r="7" spans="1:8" ht="24">
      <c r="A7" s="5" t="s">
        <v>4</v>
      </c>
      <c r="B7" s="6" t="s">
        <v>5</v>
      </c>
      <c r="C7" s="7" t="s">
        <v>45</v>
      </c>
      <c r="D7" s="7" t="s">
        <v>46</v>
      </c>
      <c r="E7" s="9" t="s">
        <v>8</v>
      </c>
      <c r="F7" s="9" t="s">
        <v>58</v>
      </c>
      <c r="G7" s="37" t="s">
        <v>10</v>
      </c>
      <c r="H7" s="38" t="s">
        <v>12</v>
      </c>
    </row>
    <row r="8" spans="1:8">
      <c r="A8" s="11" t="s">
        <v>14</v>
      </c>
      <c r="B8" s="11" t="s">
        <v>48</v>
      </c>
      <c r="C8" s="13">
        <v>1</v>
      </c>
      <c r="D8" s="14">
        <v>5241.78</v>
      </c>
      <c r="E8" s="33">
        <f>+D8</f>
        <v>5241.78</v>
      </c>
      <c r="F8" s="33">
        <v>5000</v>
      </c>
      <c r="G8" s="20">
        <v>5200</v>
      </c>
      <c r="H8" s="69" t="s">
        <v>84</v>
      </c>
    </row>
    <row r="9" spans="1:8">
      <c r="A9" s="11" t="s">
        <v>59</v>
      </c>
      <c r="B9" s="11"/>
      <c r="C9" s="16"/>
      <c r="D9" s="14"/>
      <c r="E9" s="33">
        <f>SUM(E10:E12)</f>
        <v>155288.67000000001</v>
      </c>
      <c r="F9" s="33">
        <v>180157.85</v>
      </c>
      <c r="G9" s="20">
        <v>0</v>
      </c>
      <c r="H9" s="69"/>
    </row>
    <row r="10" spans="1:8">
      <c r="A10" s="11" t="s">
        <v>60</v>
      </c>
      <c r="B10" s="11" t="s">
        <v>17</v>
      </c>
      <c r="C10" s="16">
        <v>1</v>
      </c>
      <c r="D10" s="14">
        <v>33261.82</v>
      </c>
      <c r="E10" s="33">
        <f t="shared" ref="E10:E15" si="0">+D10</f>
        <v>33261.82</v>
      </c>
      <c r="F10" s="33">
        <v>0</v>
      </c>
      <c r="G10" s="20">
        <v>0</v>
      </c>
      <c r="H10" s="69"/>
    </row>
    <row r="11" spans="1:8">
      <c r="A11" s="11" t="s">
        <v>63</v>
      </c>
      <c r="B11" s="11" t="s">
        <v>64</v>
      </c>
      <c r="C11" s="16">
        <v>1</v>
      </c>
      <c r="D11" s="14">
        <v>104841</v>
      </c>
      <c r="E11" s="33">
        <f t="shared" si="0"/>
        <v>104841</v>
      </c>
      <c r="F11" s="33">
        <v>0</v>
      </c>
      <c r="G11" s="20">
        <v>0</v>
      </c>
      <c r="H11" s="69"/>
    </row>
    <row r="12" spans="1:8">
      <c r="A12" s="11" t="s">
        <v>65</v>
      </c>
      <c r="B12" s="11" t="s">
        <v>17</v>
      </c>
      <c r="C12" s="16">
        <v>1</v>
      </c>
      <c r="D12" s="14">
        <v>17185.849999999999</v>
      </c>
      <c r="E12" s="33">
        <f t="shared" si="0"/>
        <v>17185.849999999999</v>
      </c>
      <c r="F12" s="33">
        <v>0</v>
      </c>
      <c r="G12" s="20">
        <v>0</v>
      </c>
      <c r="H12" s="69"/>
    </row>
    <row r="13" spans="1:8">
      <c r="A13" s="11" t="s">
        <v>20</v>
      </c>
      <c r="B13" s="11" t="s">
        <v>17</v>
      </c>
      <c r="C13" s="16">
        <v>1</v>
      </c>
      <c r="D13" s="27">
        <v>12230.83</v>
      </c>
      <c r="E13" s="33">
        <f t="shared" si="0"/>
        <v>12230.83</v>
      </c>
      <c r="F13" s="33">
        <f>8736.3+3494.52</f>
        <v>12230.82</v>
      </c>
      <c r="G13" s="20">
        <v>0</v>
      </c>
      <c r="H13" s="69"/>
    </row>
    <row r="14" spans="1:8">
      <c r="A14" s="11" t="s">
        <v>55</v>
      </c>
      <c r="B14" s="11" t="s">
        <v>17</v>
      </c>
      <c r="C14" s="16">
        <v>1</v>
      </c>
      <c r="D14" s="27">
        <v>12339.41</v>
      </c>
      <c r="E14" s="33">
        <f t="shared" si="0"/>
        <v>12339.41</v>
      </c>
      <c r="F14" s="33">
        <v>0</v>
      </c>
      <c r="G14" s="20">
        <v>0</v>
      </c>
      <c r="H14" s="69"/>
    </row>
    <row r="15" spans="1:8">
      <c r="A15" s="29" t="s">
        <v>62</v>
      </c>
      <c r="B15" s="11" t="s">
        <v>17</v>
      </c>
      <c r="C15" s="39">
        <v>1</v>
      </c>
      <c r="D15" s="27">
        <v>12339.41</v>
      </c>
      <c r="E15" s="33">
        <f t="shared" si="0"/>
        <v>12339.41</v>
      </c>
      <c r="F15" s="33">
        <v>0</v>
      </c>
      <c r="G15" s="2">
        <v>0</v>
      </c>
      <c r="H15" s="69"/>
    </row>
    <row r="16" spans="1:8">
      <c r="A16" s="56" t="s">
        <v>8</v>
      </c>
      <c r="B16" s="57"/>
      <c r="C16" s="31"/>
      <c r="D16" s="15"/>
      <c r="E16" s="35">
        <f>+E8+E9+E13+E14+E15</f>
        <v>197440.1</v>
      </c>
      <c r="F16" s="35">
        <f>+F8+F9+F13+F14+F15</f>
        <v>197388.67</v>
      </c>
      <c r="G16" s="2">
        <f>SUM(G8:G15)</f>
        <v>5200</v>
      </c>
      <c r="H16" s="69"/>
    </row>
    <row r="18" spans="1:13">
      <c r="A18" s="3" t="s">
        <v>73</v>
      </c>
      <c r="B18" s="40"/>
      <c r="C18" s="4"/>
      <c r="D18" s="4"/>
      <c r="E18" s="4"/>
      <c r="F18" s="4"/>
      <c r="G18" s="4"/>
      <c r="H18" s="4"/>
      <c r="I18" s="4"/>
      <c r="J18" s="41"/>
      <c r="K18" s="41"/>
      <c r="L18" s="4"/>
      <c r="M18" s="4"/>
    </row>
    <row r="19" spans="1:13">
      <c r="A19" s="75" t="s">
        <v>74</v>
      </c>
      <c r="B19" s="75"/>
      <c r="C19" s="75"/>
      <c r="D19" s="75"/>
      <c r="E19" s="75"/>
      <c r="F19" s="75"/>
      <c r="G19" s="4"/>
      <c r="H19" s="4"/>
      <c r="I19" s="4"/>
      <c r="J19" s="41"/>
      <c r="K19" s="41"/>
      <c r="L19" s="4"/>
      <c r="M19" s="4"/>
    </row>
    <row r="20" spans="1:13">
      <c r="A20" s="51" t="s">
        <v>75</v>
      </c>
      <c r="B20" s="51"/>
      <c r="C20" s="51"/>
      <c r="D20" s="51"/>
      <c r="E20" s="51"/>
      <c r="F20" s="51"/>
      <c r="G20" s="4"/>
      <c r="H20" s="4"/>
      <c r="I20" s="4"/>
      <c r="J20" s="4"/>
      <c r="K20" s="4"/>
      <c r="L20" s="4"/>
      <c r="M20" s="4"/>
    </row>
    <row r="21" spans="1:13">
      <c r="A21" s="53" t="s">
        <v>4</v>
      </c>
      <c r="B21" s="60" t="s">
        <v>5</v>
      </c>
      <c r="C21" s="64" t="s">
        <v>76</v>
      </c>
      <c r="D21" s="8" t="s">
        <v>7</v>
      </c>
      <c r="E21" s="66" t="s">
        <v>8</v>
      </c>
      <c r="F21" s="62" t="s">
        <v>87</v>
      </c>
      <c r="G21" s="52" t="s">
        <v>12</v>
      </c>
      <c r="H21" s="4"/>
      <c r="I21" s="4"/>
      <c r="J21" s="4"/>
      <c r="K21" s="4"/>
      <c r="L21" s="4"/>
      <c r="M21" s="4"/>
    </row>
    <row r="22" spans="1:13">
      <c r="A22" s="55"/>
      <c r="B22" s="55"/>
      <c r="C22" s="65"/>
      <c r="D22" s="16"/>
      <c r="E22" s="67"/>
      <c r="F22" s="74"/>
      <c r="G22" s="52"/>
      <c r="H22" s="4"/>
      <c r="I22" s="4"/>
      <c r="J22" s="4"/>
      <c r="K22" s="4"/>
      <c r="L22" s="4"/>
      <c r="M22" s="4"/>
    </row>
    <row r="23" spans="1:13">
      <c r="A23" s="11" t="s">
        <v>77</v>
      </c>
      <c r="B23" s="12" t="s">
        <v>14</v>
      </c>
      <c r="C23" s="16">
        <v>1</v>
      </c>
      <c r="D23" s="14">
        <v>9000</v>
      </c>
      <c r="E23" s="42">
        <f>SUM(D23)</f>
        <v>9000</v>
      </c>
      <c r="F23" s="43">
        <f>SUM(E23)</f>
        <v>9000</v>
      </c>
      <c r="G23" s="53" t="s">
        <v>88</v>
      </c>
      <c r="H23" s="4"/>
      <c r="I23" s="4"/>
      <c r="J23" s="4"/>
      <c r="K23" s="4"/>
      <c r="L23" s="4"/>
      <c r="M23" s="4"/>
    </row>
    <row r="24" spans="1:13">
      <c r="A24" s="11" t="s">
        <v>78</v>
      </c>
      <c r="B24" s="12" t="s">
        <v>79</v>
      </c>
      <c r="C24" s="44">
        <v>1</v>
      </c>
      <c r="D24" s="14">
        <v>269425</v>
      </c>
      <c r="E24" s="42">
        <f>SUM(D24)</f>
        <v>269425</v>
      </c>
      <c r="F24" s="43">
        <v>305965.46999999997</v>
      </c>
      <c r="G24" s="54"/>
      <c r="H24" s="4"/>
      <c r="I24" s="4"/>
      <c r="J24" s="4"/>
      <c r="K24" s="4"/>
      <c r="L24" s="4"/>
      <c r="M24" s="4"/>
    </row>
    <row r="25" spans="1:13">
      <c r="A25" s="11" t="s">
        <v>20</v>
      </c>
      <c r="B25" s="12" t="s">
        <v>28</v>
      </c>
      <c r="C25" s="44">
        <v>1</v>
      </c>
      <c r="D25" s="14">
        <v>13471</v>
      </c>
      <c r="E25" s="42">
        <f>SUM(D25)</f>
        <v>13471</v>
      </c>
      <c r="F25" s="43"/>
      <c r="G25" s="54"/>
      <c r="H25" s="4"/>
      <c r="I25" s="4"/>
      <c r="J25" s="4"/>
      <c r="K25" s="4"/>
      <c r="L25" s="4"/>
      <c r="M25" s="4"/>
    </row>
    <row r="26" spans="1:13">
      <c r="A26" s="29" t="s">
        <v>80</v>
      </c>
      <c r="B26" s="12" t="s">
        <v>72</v>
      </c>
      <c r="C26" s="45">
        <v>1</v>
      </c>
      <c r="D26" s="14">
        <v>6736</v>
      </c>
      <c r="E26" s="42">
        <v>6736</v>
      </c>
      <c r="F26" s="43"/>
      <c r="G26" s="54"/>
      <c r="H26" s="4"/>
      <c r="I26" s="4"/>
      <c r="J26" s="4"/>
      <c r="K26" s="4"/>
      <c r="L26" s="4"/>
      <c r="M26" s="4"/>
    </row>
    <row r="27" spans="1:13">
      <c r="A27" s="56" t="s">
        <v>8</v>
      </c>
      <c r="B27" s="73"/>
      <c r="C27" s="28"/>
      <c r="D27" s="46">
        <f>SUM(D23:D26)</f>
        <v>298632</v>
      </c>
      <c r="E27" s="14">
        <f>SUM(D27)</f>
        <v>298632</v>
      </c>
      <c r="F27" s="47">
        <f>SUM(F23:F26)</f>
        <v>314965.46999999997</v>
      </c>
      <c r="G27" s="55"/>
      <c r="H27" s="4"/>
      <c r="I27" s="4"/>
      <c r="J27" s="4"/>
      <c r="K27" s="4"/>
      <c r="L27" s="4"/>
      <c r="M27" s="4"/>
    </row>
    <row r="28" spans="1:13" ht="12.75">
      <c r="A28" s="48" t="s">
        <v>89</v>
      </c>
      <c r="B28" s="4"/>
      <c r="C28" s="4"/>
      <c r="D28" s="4"/>
      <c r="E28" s="4"/>
      <c r="F28" s="4"/>
      <c r="G28" s="4"/>
      <c r="H28" s="77">
        <v>3</v>
      </c>
      <c r="I28" s="4"/>
      <c r="J28" s="4"/>
      <c r="K28" s="4"/>
      <c r="L28" s="4"/>
      <c r="M28" s="4"/>
    </row>
  </sheetData>
  <mergeCells count="16">
    <mergeCell ref="A2:H2"/>
    <mergeCell ref="A1:H1"/>
    <mergeCell ref="G23:G27"/>
    <mergeCell ref="A27:B27"/>
    <mergeCell ref="A21:A22"/>
    <mergeCell ref="B21:B22"/>
    <mergeCell ref="C21:C22"/>
    <mergeCell ref="E21:E22"/>
    <mergeCell ref="F21:F22"/>
    <mergeCell ref="G21:G22"/>
    <mergeCell ref="A20:F20"/>
    <mergeCell ref="A5:F5"/>
    <mergeCell ref="A6:F6"/>
    <mergeCell ref="H8:H16"/>
    <mergeCell ref="A16:B16"/>
    <mergeCell ref="A19:F19"/>
  </mergeCells>
  <printOptions horizontalCentered="1"/>
  <pageMargins left="0.70866141732283472" right="0.70866141732283472" top="1.1417322834645669" bottom="0.74803149606299213" header="0.31496062992125984" footer="0.31496062992125984"/>
  <pageSetup paperSize="9" scale="90" orientation="landscape" r:id="rId1"/>
  <ignoredErrors>
    <ignoredError sqref="E9 E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SNIP 105428-104908-43271</vt:lpstr>
      <vt:lpstr>SNIP 130221-172338-185377</vt:lpstr>
      <vt:lpstr>SNIP 185344-70323</vt:lpstr>
    </vt:vector>
  </TitlesOfParts>
  <Company>Universidad Nacional de Piura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Perez Reátegui</dc:creator>
  <cp:lastModifiedBy>edechoriem</cp:lastModifiedBy>
  <cp:lastPrinted>2012-05-31T23:03:53Z</cp:lastPrinted>
  <dcterms:created xsi:type="dcterms:W3CDTF">2012-04-10T19:01:39Z</dcterms:created>
  <dcterms:modified xsi:type="dcterms:W3CDTF">2012-05-31T23:07:47Z</dcterms:modified>
</cp:coreProperties>
</file>